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24" firstSheet="4" activeTab="10"/>
  </bookViews>
  <sheets>
    <sheet name="Биланс стања -претходна год." sheetId="1" r:id="rId1"/>
    <sheet name="Биланс успеха - претходна год." sheetId="2" r:id="rId2"/>
    <sheet name="Извештај о ток. гот.- претходна" sheetId="3" r:id="rId3"/>
    <sheet name="Анализа" sheetId="4" r:id="rId4"/>
    <sheet name="Биланс стања - план " sheetId="5" r:id="rId5"/>
    <sheet name="Биланс успеха - план" sheetId="6" r:id="rId6"/>
    <sheet name="Извештај о токовима- план" sheetId="7" r:id="rId7"/>
    <sheet name="Субвенције - план" sheetId="8" r:id="rId8"/>
    <sheet name=" Трошкови запослених - план" sheetId="9" r:id="rId9"/>
    <sheet name="Структура запослених по сектори" sheetId="10" r:id="rId10"/>
    <sheet name="Планирана структура запослених" sheetId="11" r:id="rId11"/>
    <sheet name="Динамика запошљавања-план" sheetId="12" r:id="rId12"/>
    <sheet name="Зараде" sheetId="13" r:id="rId13"/>
    <sheet name="Зараде - разлика уплате" sheetId="14" r:id="rId14"/>
    <sheet name="Накнаде НО-СД" sheetId="15" r:id="rId15"/>
    <sheet name="Накнаде КЗР" sheetId="16" r:id="rId16"/>
    <sheet name="Кредитна задуженост" sheetId="17" r:id="rId17"/>
    <sheet name="Набавке" sheetId="18" r:id="rId18"/>
    <sheet name="Капитална и инвестиције" sheetId="19" r:id="rId19"/>
    <sheet name="Средства за посебне намене" sheetId="20" r:id="rId20"/>
    <sheet name="Sheet1" sheetId="21" r:id="rId21"/>
  </sheets>
  <definedNames>
    <definedName name="_xlnm.Print_Area" localSheetId="8">' Трошкови запослених - план'!$B$2:$I$40</definedName>
    <definedName name="_xlnm.Print_Area" localSheetId="3">'Анализа'!$B$1:$F$73</definedName>
    <definedName name="_xlnm.Print_Area" localSheetId="4">'Биланс стања - план '!$B$1:$I$147</definedName>
    <definedName name="_xlnm.Print_Area" localSheetId="1">'Биланс успеха - претходна год.'!$B$2:$F$84</definedName>
    <definedName name="_xlnm.Print_Area" localSheetId="11">'Динамика запошљавања-план'!$B$2:$I$34</definedName>
    <definedName name="_xlnm.Print_Area" localSheetId="12">'Зараде'!$B$2:$O$70</definedName>
    <definedName name="_xlnm.Print_Area" localSheetId="13">'Зараде - разлика уплате'!$A$2:$F$23</definedName>
    <definedName name="_xlnm.Print_Area" localSheetId="2">'Извештај о ток. гот.- претходна'!$C$3:$F$60</definedName>
    <definedName name="_xlnm.Print_Area" localSheetId="6">'Извештај о токовима- план'!$B$3:$G$58</definedName>
    <definedName name="_xlnm.Print_Area" localSheetId="18">'Капитална и инвестиције'!$B$3:$M$44</definedName>
    <definedName name="_xlnm.Print_Area" localSheetId="16">'Кредитна задуженост'!$B$2:$Q$48</definedName>
    <definedName name="_xlnm.Print_Area" localSheetId="17">'Набавке'!$B$3:$J$48</definedName>
    <definedName name="_xlnm.Print_Area" localSheetId="15">'Накнаде КЗР'!$B$2:$L$44</definedName>
    <definedName name="_xlnm.Print_Area" localSheetId="14">'Накнаде НО-СД'!$B$2:$L$43</definedName>
    <definedName name="_xlnm.Print_Area" localSheetId="10">'Планирана структура запослених'!$B$2:$L$32</definedName>
    <definedName name="_xlnm.Print_Area" localSheetId="19">'Средства за посебне намене'!$B$2:$I$20</definedName>
    <definedName name="_xlnm.Print_Area" localSheetId="9">'Структура запослених по сектори'!$B$1:$X$29</definedName>
  </definedNames>
  <calcPr fullCalcOnLoad="1"/>
</workbook>
</file>

<file path=xl/sharedStrings.xml><?xml version="1.0" encoding="utf-8"?>
<sst xmlns="http://schemas.openxmlformats.org/spreadsheetml/2006/main" count="1863" uniqueCount="899">
  <si>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</si>
  <si>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</si>
  <si>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</si>
  <si>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</si>
  <si>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</si>
  <si>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</si>
  <si>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</si>
  <si>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</si>
  <si>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</si>
  <si>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</si>
  <si>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</si>
  <si>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</si>
  <si>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</si>
  <si>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</si>
  <si>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</si>
  <si>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</si>
  <si>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</si>
  <si>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</si>
  <si>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</si>
  <si>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</si>
  <si>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</si>
  <si>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</si>
  <si>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</si>
  <si>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</si>
  <si>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</si>
  <si>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</si>
  <si>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</si>
  <si>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</si>
  <si>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</si>
  <si>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</si>
  <si>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</si>
  <si>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</si>
  <si>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</si>
  <si>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</si>
  <si>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</si>
  <si>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</si>
  <si>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</si>
  <si>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</si>
  <si>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</si>
  <si>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</si>
  <si>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</si>
  <si>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</si>
  <si>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Добра</t>
  </si>
  <si>
    <t>Услуге</t>
  </si>
  <si>
    <t>Радови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</si>
  <si>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</si>
  <si>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</si>
  <si>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</si>
  <si>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</si>
  <si>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</si>
  <si>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</si>
  <si>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</si>
  <si>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</si>
  <si>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</si>
  <si>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</si>
  <si>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</si>
  <si>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</si>
  <si>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</si>
  <si>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навести основ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</si>
  <si>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</si>
  <si>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</si>
  <si>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</si>
  <si>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</si>
  <si>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</si>
  <si>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</si>
  <si>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</si>
  <si>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</si>
  <si>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</si>
  <si>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</si>
  <si>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</si>
  <si>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</si>
  <si>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Број прималаца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</si>
  <si>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</si>
  <si>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</si>
  <si>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</si>
  <si>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</si>
  <si>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</si>
  <si>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</si>
  <si>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</si>
  <si>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</si>
  <si>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</si>
  <si>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</si>
  <si>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</si>
  <si>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</si>
  <si>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</si>
  <si>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</si>
  <si>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</si>
  <si>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Приоритет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</si>
  <si>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</si>
  <si>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</si>
  <si>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</si>
  <si>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</si>
  <si>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</si>
  <si>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</si>
  <si>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</si>
  <si>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</si>
  <si>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</si>
  <si>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</si>
  <si>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</si>
  <si>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</si>
  <si>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</si>
  <si>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</si>
  <si>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</si>
  <si>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</si>
  <si>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</si>
  <si>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</si>
  <si>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</si>
  <si>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</si>
  <si>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8.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</si>
  <si>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</si>
  <si>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</si>
  <si>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</si>
  <si>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</si>
  <si>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</si>
  <si>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</si>
  <si>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</si>
  <si>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</si>
  <si>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</si>
  <si>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</si>
  <si>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</si>
  <si>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</si>
  <si>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</si>
  <si>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</si>
  <si>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</si>
  <si>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</si>
  <si>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</si>
  <si>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51 осим 513</t>
  </si>
  <si>
    <t>541 до 549</t>
  </si>
  <si>
    <t>663 и 664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</si>
  <si>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</si>
  <si>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</si>
  <si>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566 и 569</t>
  </si>
  <si>
    <t>683 и 685</t>
  </si>
  <si>
    <t>583 и 585</t>
  </si>
  <si>
    <t>57 и 58, осим 583 и 585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</si>
  <si>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</si>
  <si>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</si>
  <si>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</si>
  <si>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</si>
  <si>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И. НЕГАТИВНЕ КУРСНЕ РАЗЛИКЕ ПО ОСНОВУ ПРЕРАЧУНА ГОТОВИНЕ</t>
  </si>
  <si>
    <t>А. УПИСАНИ А НЕУПЛАЋЕНИ КАПИТАЛ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</si>
  <si>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</si>
  <si>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</si>
  <si>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</si>
  <si>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</si>
  <si>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</si>
  <si>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</si>
  <si>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</si>
  <si>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</si>
  <si>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</si>
  <si>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8. Аванси за некретнине, постројења и опрему</t>
  </si>
  <si>
    <t>1. Шуме и вишегодишњи засади</t>
  </si>
  <si>
    <t>2. Основно стадо</t>
  </si>
  <si>
    <t>3. Биолошка средства у припреми</t>
  </si>
  <si>
    <t>4. Аванси за биолошка средства</t>
  </si>
  <si>
    <t>1. Учешћа у капиталу зависних правних лица</t>
  </si>
  <si>
    <t>В. ОДЛОЖЕНА ПОРЕСКА СРЕДСТВА</t>
  </si>
  <si>
    <t>Класа 1</t>
  </si>
  <si>
    <t>2. Недовршена производња и недовршене услуге</t>
  </si>
  <si>
    <t>3. Готови производи</t>
  </si>
  <si>
    <t>13</t>
  </si>
  <si>
    <t>4. Роба</t>
  </si>
  <si>
    <t>15</t>
  </si>
  <si>
    <t>6. Плаћени аванси за залихе и услуге</t>
  </si>
  <si>
    <t>21</t>
  </si>
  <si>
    <t>22</t>
  </si>
  <si>
    <t>27</t>
  </si>
  <si>
    <t>Ђ. ВАНБИЛАНСНА АКТИВА</t>
  </si>
  <si>
    <t>1. Акцијски капитал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</si>
  <si>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</si>
  <si>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</si>
  <si>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</si>
  <si>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</si>
  <si>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</si>
  <si>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</si>
  <si>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IV. РЕЗЕРВЕ</t>
  </si>
  <si>
    <t>33 осим 330</t>
  </si>
  <si>
    <t>1. Резервисања за трошкове у гарантном року</t>
  </si>
  <si>
    <t>3. Резервисања за трошкове реструктурирања</t>
  </si>
  <si>
    <t>4. Резервисања за накнаде и друге бенефиције запослених</t>
  </si>
  <si>
    <t>402 и 409</t>
  </si>
  <si>
    <t>6. Остала дугорочна резервисања</t>
  </si>
  <si>
    <t>1. Обавезе које се могу конвертовати у капитал</t>
  </si>
  <si>
    <t>2. Обавезе према матичним и зависним правним лицима</t>
  </si>
  <si>
    <t>49 осим 498</t>
  </si>
  <si>
    <t>И  З  Н  О  С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</si>
  <si>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</si>
  <si>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</si>
  <si>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</si>
  <si>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</si>
  <si>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</si>
  <si>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</si>
  <si>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</si>
  <si>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</si>
  <si>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</si>
  <si>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</si>
  <si>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</si>
  <si>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</si>
  <si>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</si>
  <si>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</si>
  <si>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</si>
  <si>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</si>
  <si>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</si>
  <si>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 xml:space="preserve">Укупна вредност </t>
  </si>
  <si>
    <t>Средства Буџета  (по контима)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</si>
  <si>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</si>
  <si>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</si>
  <si>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</si>
  <si>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</si>
  <si>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</si>
  <si>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</si>
  <si>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</si>
  <si>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</si>
  <si>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</si>
  <si>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</si>
  <si>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</si>
  <si>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</si>
  <si>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</si>
  <si>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</si>
  <si>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</si>
  <si>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</si>
  <si>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</si>
  <si>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</si>
  <si>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</si>
  <si>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</si>
  <si>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</si>
  <si>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</si>
  <si>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</si>
  <si>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</si>
  <si>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</si>
  <si>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</si>
  <si>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</si>
  <si>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</si>
  <si>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</si>
  <si>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</si>
  <si>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</si>
  <si>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</si>
  <si>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</si>
  <si>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</si>
  <si>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</si>
  <si>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</si>
  <si>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</si>
  <si>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</si>
  <si>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</si>
  <si>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</si>
  <si>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</si>
  <si>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</si>
  <si>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</si>
  <si>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</si>
  <si>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</si>
  <si>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</si>
  <si>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</si>
  <si>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</si>
  <si>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</si>
  <si>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</si>
  <si>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</si>
  <si>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</si>
  <si>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</si>
  <si>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</si>
  <si>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</si>
  <si>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</si>
  <si>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</si>
  <si>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</si>
  <si>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</si>
  <si>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</si>
  <si>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</si>
  <si>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</si>
  <si>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</si>
  <si>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</si>
  <si>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</si>
  <si>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</si>
  <si>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</si>
  <si>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</si>
  <si>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</si>
  <si>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</si>
  <si>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</si>
  <si>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</si>
  <si>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</si>
  <si>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</si>
  <si>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</si>
  <si>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</si>
  <si>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</si>
  <si>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</si>
  <si>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</si>
  <si>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</si>
  <si>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</si>
  <si>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</si>
  <si>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</si>
  <si>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</si>
  <si>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</si>
  <si>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</si>
  <si>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</si>
  <si>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</si>
  <si>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</si>
  <si>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</si>
  <si>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</si>
  <si>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</si>
  <si>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</si>
  <si>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</si>
  <si>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</si>
  <si>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</si>
  <si>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</si>
  <si>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I. НЕТО ДОБИТАК КОЈИ ПРИПАДА МАЊИНСКИМ УЛАГАЧИМА</t>
  </si>
  <si>
    <t>II. НЕТО ДОБИТАК КОЈИ ПРИПАДА ВЕЋИНСКОМ ВЛАСНИКУ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</si>
  <si>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</si>
  <si>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</si>
  <si>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</si>
  <si>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</si>
  <si>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</si>
  <si>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</si>
  <si>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</si>
  <si>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</si>
  <si>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</si>
  <si>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</si>
  <si>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</si>
  <si>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</si>
  <si>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</si>
  <si>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</si>
  <si>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</si>
  <si>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</si>
  <si>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</si>
  <si>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</si>
  <si>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</si>
  <si>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</si>
  <si>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</si>
  <si>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</si>
  <si>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</si>
  <si>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</si>
  <si>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</si>
  <si>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</si>
  <si>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</si>
  <si>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</si>
  <si>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</si>
  <si>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</si>
  <si>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</si>
  <si>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</si>
  <si>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</si>
  <si>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</si>
  <si>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</si>
  <si>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</si>
  <si>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</si>
  <si>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</si>
  <si>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</si>
  <si>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</si>
  <si>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</si>
  <si>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</si>
  <si>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</si>
  <si>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</si>
  <si>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</si>
  <si>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</si>
  <si>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</si>
  <si>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</si>
  <si>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</si>
  <si>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</si>
  <si>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</si>
  <si>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</si>
  <si>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</si>
  <si>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</si>
  <si>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</si>
  <si>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</si>
  <si>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</si>
  <si>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</si>
  <si>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</si>
  <si>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</si>
  <si>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</si>
  <si>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</si>
  <si>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</si>
  <si>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</si>
  <si>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</si>
  <si>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2. Купци у Иностранству – матична и зависна правна лица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</si>
  <si>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</si>
  <si>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</si>
  <si>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</si>
  <si>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</si>
  <si>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</si>
  <si>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</si>
  <si>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</si>
  <si>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</si>
  <si>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</si>
  <si>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</si>
  <si>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</si>
  <si>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</si>
  <si>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</si>
  <si>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</si>
  <si>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</si>
  <si>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</si>
  <si>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</si>
  <si>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</si>
  <si>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</si>
  <si>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</si>
  <si>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</si>
  <si>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</si>
  <si>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</si>
  <si>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</si>
  <si>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</si>
  <si>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</si>
  <si>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</si>
  <si>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28 осим 288</t>
  </si>
  <si>
    <t>IX. АКТИВНА ВРЕМЕНСКА РАЗГРАНИЧЕЊА</t>
  </si>
  <si>
    <t>Д. УКУПНА АКТИВА = ПОСЛОВНА ИМОВИНА (0001 + 0002 + 0042 + 0043)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</si>
  <si>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</si>
  <si>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</si>
  <si>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</si>
  <si>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</si>
  <si>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</si>
  <si>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</si>
  <si>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</si>
  <si>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</si>
  <si>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</si>
  <si>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</si>
  <si>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</si>
  <si>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</si>
  <si>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</si>
  <si>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</si>
  <si>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</si>
  <si>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</si>
  <si>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</si>
  <si>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</si>
  <si>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</si>
  <si>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</si>
  <si>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</si>
  <si>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</si>
  <si>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</si>
  <si>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</si>
  <si>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</si>
  <si>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</si>
  <si>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</si>
  <si>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</si>
  <si>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</si>
  <si>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</si>
  <si>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</si>
  <si>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</si>
  <si>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</si>
  <si>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</si>
  <si>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</si>
  <si>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</si>
  <si>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</si>
  <si>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</si>
  <si>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</si>
  <si>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</si>
  <si>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</si>
  <si>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</si>
  <si>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</si>
  <si>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</si>
  <si>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</si>
  <si>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</si>
  <si>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</si>
  <si>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</si>
  <si>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</si>
  <si>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</si>
  <si>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</si>
  <si>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</si>
  <si>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</si>
  <si>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</si>
  <si>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</si>
  <si>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</si>
  <si>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</si>
  <si>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</si>
  <si>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</si>
  <si>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</si>
  <si>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</si>
  <si>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</si>
  <si>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</si>
  <si>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</si>
  <si>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</si>
  <si>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</si>
  <si>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</si>
  <si>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</si>
  <si>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</si>
  <si>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</si>
  <si>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</si>
  <si>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</si>
  <si>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</si>
  <si>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</si>
  <si>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</si>
  <si>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</si>
  <si>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</si>
  <si>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</si>
  <si>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</si>
  <si>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</si>
  <si>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</si>
  <si>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</si>
  <si>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</si>
  <si>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</si>
  <si>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</si>
  <si>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</si>
  <si>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</si>
  <si>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</si>
  <si>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</si>
  <si>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</si>
  <si>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</si>
  <si>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</si>
  <si>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</si>
  <si>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</si>
  <si>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</si>
  <si>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</si>
  <si>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</si>
  <si>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</si>
  <si>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</si>
  <si>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</si>
  <si>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</si>
  <si>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</si>
  <si>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</si>
  <si>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</si>
  <si>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</si>
  <si>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</si>
  <si>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</si>
  <si>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</si>
  <si>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</si>
  <si>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</si>
  <si>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</si>
  <si>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</si>
  <si>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</si>
  <si>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</si>
  <si>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</si>
  <si>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</si>
  <si>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</si>
  <si>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</si>
  <si>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</si>
  <si>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</si>
  <si>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 xml:space="preserve">Маса зарада </t>
  </si>
  <si>
    <t>СТАРОЗАПОСЛЕНИ*</t>
  </si>
  <si>
    <t>у 000 динара</t>
  </si>
  <si>
    <t>*Претходна година</t>
  </si>
  <si>
    <t>Структура по полу</t>
  </si>
  <si>
    <t>23</t>
  </si>
  <si>
    <t>Накнаде члановима Комисије за ревизију</t>
  </si>
  <si>
    <t>Накнада председника</t>
  </si>
  <si>
    <t xml:space="preserve">                Структура запослених по секторима/организационим јединицама</t>
  </si>
  <si>
    <t>Сектор/Организациона јединица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</si>
  <si>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</si>
  <si>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</si>
  <si>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</si>
  <si>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</si>
  <si>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</si>
  <si>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</si>
  <si>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</si>
  <si>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</si>
  <si>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</si>
  <si>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Реализација/План (%)</t>
  </si>
  <si>
    <t>Пословни расходи</t>
  </si>
  <si>
    <t>Укупни приходи</t>
  </si>
  <si>
    <t>Укупни расходи</t>
  </si>
  <si>
    <t>Пословни резултат</t>
  </si>
  <si>
    <t>Нето резултат</t>
  </si>
  <si>
    <t>Број запослених на дан 31.12.</t>
  </si>
  <si>
    <t>Реализација - план</t>
  </si>
  <si>
    <t>Просечна нето зарада</t>
  </si>
  <si>
    <t>Рацио анализа</t>
  </si>
  <si>
    <t>EBITDA</t>
  </si>
  <si>
    <t>Ликвидност</t>
  </si>
  <si>
    <t>Дуг / капитал</t>
  </si>
  <si>
    <t>Профитна                       бруто маргина</t>
  </si>
  <si>
    <t xml:space="preserve">Економичност </t>
  </si>
  <si>
    <t>Продуктивност</t>
  </si>
  <si>
    <t>НАПОМЕНА:</t>
  </si>
  <si>
    <t>EBITDA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</si>
  <si>
    <t>Ликвидност представља однос обртна средства / краткорочне обавезе.</t>
  </si>
  <si>
    <t>Профитна бруто маргина  представља однос укупне добити (добитак из редовног пословања пре опорезивања)  / приход од продаје (приход од продаје робе, производа и услуга).</t>
  </si>
  <si>
    <t>Економичност  представља однос пословни приходи / пословни расходи.</t>
  </si>
  <si>
    <t>Продуктивност  представља однос бруто зараде и личних расхода (трошкови зарада, накнада зарада и остали лични расходи) / укупан приход (збир свих категорија прихода из биланса успеха).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</si>
  <si>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</si>
  <si>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</si>
  <si>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Дуг / капитал представља однос укупног дуга (дугорочна резервисања и обавезе, одложене пореске обавезе и краткорочне обавезе), и капитала (укупна ставка из пасиве биланса стања).</t>
  </si>
  <si>
    <t>СУБВЕНЦИЈЕ И ОСТАЛИ ПРИХОДИ ИЗ БУЏЕТА</t>
  </si>
  <si>
    <t>Приход</t>
  </si>
  <si>
    <t>Пренето из буџета</t>
  </si>
  <si>
    <t xml:space="preserve">Неутрошено </t>
  </si>
  <si>
    <t>Износ неутрошених средстава из ранијих година                                     (у односу на претходну)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</si>
  <si>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</si>
  <si>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</si>
  <si>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</si>
  <si>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</si>
  <si>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</si>
  <si>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</si>
  <si>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</si>
  <si>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</si>
  <si>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Број прималаца накнаде по основу осталих уговора*</t>
  </si>
  <si>
    <t>Број прималаца накнаде по ауторским уговорима*</t>
  </si>
  <si>
    <t xml:space="preserve">** позиције од 5 до 28 које се исказују у новчаним јединицама приказати у бруто износу 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</si>
  <si>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</si>
  <si>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</si>
  <si>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</si>
  <si>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</si>
  <si>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</si>
  <si>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Надзорни одбор / Скупштина -                                                              реализација претходна година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</si>
  <si>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</si>
  <si>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</si>
  <si>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</si>
  <si>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</si>
  <si>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</si>
  <si>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</si>
  <si>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Уплата у буџет</t>
  </si>
  <si>
    <t>Накнаде Комисије за ревизију у нето износу</t>
  </si>
  <si>
    <t>Накнаде Комисије за ревизију у бруто износу</t>
  </si>
  <si>
    <t>у 000 дин</t>
  </si>
  <si>
    <t xml:space="preserve">Назив инвестиционог улагања </t>
  </si>
  <si>
    <t>Година почетка финансирања</t>
  </si>
  <si>
    <t>Година завршетка финансирања</t>
  </si>
  <si>
    <t>Износ инвестиционог улагања закључно са претходном годином</t>
  </si>
  <si>
    <t>Укупно:</t>
  </si>
  <si>
    <t>ПЛАН ИНВЕСТИЦИЈА</t>
  </si>
  <si>
    <t>Реализовано закључно са 31.12.20_ 
претходне године</t>
  </si>
  <si>
    <t>Структура финансирања</t>
  </si>
  <si>
    <t>Износ према
 извору финансирања</t>
  </si>
  <si>
    <t>Назив капиталног пројекта</t>
  </si>
  <si>
    <t xml:space="preserve">Износ уплате у буџет РС </t>
  </si>
  <si>
    <t>(2-3)</t>
  </si>
  <si>
    <t>Просечна зарада</t>
  </si>
  <si>
    <t xml:space="preserve">30 до 40  </t>
  </si>
  <si>
    <t>Мушки</t>
  </si>
  <si>
    <t>Женски</t>
  </si>
  <si>
    <t>Р.бр.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</si>
  <si>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</si>
  <si>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</si>
  <si>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</si>
  <si>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</si>
  <si>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</si>
  <si>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>Група рачуна, рачун</t>
  </si>
  <si>
    <t>AOП</t>
  </si>
  <si>
    <t>I. ФИНАНСИЈСКИ РАСХОДИ ИЗ ОДНОСА СА ПОВЕЗАНИМ ПРАВНИМ ЛИЦИМА И ОСТАЛИ ФИНАНСИЈСКИ РАСХОДИ (1042 + 1043 + 1044 + 1045)</t>
  </si>
  <si>
    <t>С. НЕТО ДОБИТАК (1058 – 1059 – 1060 – 1061 + 1062 - 1063)</t>
  </si>
  <si>
    <t>Т. НЕТО ГУБИТАК (1059 – 1058 + 1060 + 1061 – 1062 + 1063)</t>
  </si>
  <si>
    <t>III. НЕТО ГУБИТАК  КОЈИ ПРИПАДА МАЊИНСКИМ УЛАГАЧИМА</t>
  </si>
  <si>
    <t>IV. НЕТО ГУБИТАК  КОЈИ ПРИПАДА ВЕЋИНСКОМ ВЛАСНИКУ</t>
  </si>
  <si>
    <t>V. ЗАРАДА ПО АКЦИЈИ</t>
  </si>
  <si>
    <t>П О З И Ц И Ј А</t>
  </si>
  <si>
    <t>053 и део 059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</si>
  <si>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</si>
  <si>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</si>
  <si>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</si>
  <si>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</si>
  <si>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</si>
  <si>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Стање кредитне задужености у оригиналној валути
на дан 31.12.20_ 
претходне године</t>
  </si>
  <si>
    <t>Стање кредитне задужености у динарима
на дан 31.12.20_ 
претходне године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</si>
  <si>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</si>
  <si>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</si>
  <si>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</si>
  <si>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</si>
  <si>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</si>
  <si>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</si>
  <si>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 xml:space="preserve"> План плаћања по кредиту за текућу годину                                                  у динарима</t>
  </si>
  <si>
    <t>Стање кредитне задужености у оригиналној валути
на дан 31.12.20_ 
текуће године</t>
  </si>
  <si>
    <t>Стање кредитне задужености у динарима
на дан 31.12.20_ 
текуће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</si>
  <si>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</si>
  <si>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</si>
  <si>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</si>
  <si>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</si>
  <si>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</si>
  <si>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</si>
  <si>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</si>
  <si>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</si>
  <si>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</si>
  <si>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* година за коју се доноси Програм пословања</t>
  </si>
  <si>
    <t>ПЛАНИРАНА ФИНАНСИЈСКА СРЕДСТВА ЗА НАБАВКУ ДОБАРА,  РАДОВА  И  УСЛУГА</t>
  </si>
  <si>
    <t>Укупно услуге:</t>
  </si>
  <si>
    <t>Укупно радови:</t>
  </si>
  <si>
    <t>Укупно добра:</t>
  </si>
  <si>
    <t>у 000  динара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</si>
  <si>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</si>
  <si>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</si>
  <si>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</si>
  <si>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</si>
  <si>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</si>
  <si>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</si>
  <si>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</si>
  <si>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</si>
  <si>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</si>
  <si>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</si>
  <si>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</si>
  <si>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</si>
  <si>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</si>
  <si>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</si>
  <si>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</si>
  <si>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</si>
  <si>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</si>
  <si>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</si>
  <si>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</si>
  <si>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</si>
  <si>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</si>
  <si>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</si>
  <si>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</si>
  <si>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</si>
  <si>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</si>
  <si>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</si>
  <si>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</si>
  <si>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</si>
  <si>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</si>
  <si>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</si>
  <si>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</si>
  <si>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</si>
  <si>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</si>
  <si>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</si>
  <si>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</si>
  <si>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</si>
  <si>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</si>
  <si>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</si>
  <si>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</si>
  <si>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</si>
  <si>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</si>
  <si>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</si>
  <si>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</si>
  <si>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</si>
  <si>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</si>
  <si>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</si>
  <si>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</si>
  <si>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</si>
  <si>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</si>
  <si>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</si>
  <si>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</si>
  <si>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</si>
  <si>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</si>
  <si>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</si>
  <si>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</si>
  <si>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</si>
  <si>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</si>
  <si>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</si>
  <si>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</si>
  <si>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</si>
  <si>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</si>
  <si>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</si>
  <si>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</si>
  <si>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</si>
  <si>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</si>
  <si>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</si>
  <si>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</si>
  <si>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</si>
  <si>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</si>
  <si>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</si>
  <si>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</si>
  <si>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</si>
  <si>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Број чланова надзорног одбора*</t>
  </si>
  <si>
    <t>Накнаде члановима надзорног одбора</t>
  </si>
  <si>
    <t>Број извршилаца</t>
  </si>
  <si>
    <t>Реализовано                                                                      (процена)</t>
  </si>
  <si>
    <t>…</t>
  </si>
  <si>
    <t xml:space="preserve">Преко 60 </t>
  </si>
  <si>
    <t xml:space="preserve">* исплата са проценом до краја године </t>
  </si>
  <si>
    <t>СТАРОЗАПОСЛЕНИ**</t>
  </si>
  <si>
    <t>Надзорни одбор / Скупштина -                                                     план текућа година</t>
  </si>
  <si>
    <t>Комисија за ревизију -                                                                                               план текућа година</t>
  </si>
  <si>
    <t>Комисија за ревизију -                                                                                                                                                      план текућа година</t>
  </si>
  <si>
    <t>Комисија за ревизију -                                                                                                                                                        реализација претходна година</t>
  </si>
  <si>
    <t>Надзорни одбор / Скупштина -                                                                                                                  план текућа година</t>
  </si>
  <si>
    <t>Комисија за ревизију -                                                                                                                    реализација претходна година</t>
  </si>
  <si>
    <t>Извор средстава</t>
  </si>
  <si>
    <t>УКУПНО = ДОБРА + УСЛУГЕ+РАДОВИ</t>
  </si>
  <si>
    <t>Прилог 1</t>
  </si>
  <si>
    <t>Прилог 1a</t>
  </si>
  <si>
    <t>Прилог 1б</t>
  </si>
  <si>
    <t xml:space="preserve">Прилог 2 </t>
  </si>
  <si>
    <t>Прилог 3</t>
  </si>
  <si>
    <t>Прилог 3а</t>
  </si>
  <si>
    <t>Прилог 3б</t>
  </si>
  <si>
    <t>Прилог 4</t>
  </si>
  <si>
    <t>Прилог 5</t>
  </si>
  <si>
    <t>Прилог 6</t>
  </si>
  <si>
    <t>Прилог 7</t>
  </si>
  <si>
    <t>Прилог 8</t>
  </si>
  <si>
    <t>Прилог 9</t>
  </si>
  <si>
    <t>Прилог 9а</t>
  </si>
  <si>
    <t>Прилог 10</t>
  </si>
  <si>
    <t xml:space="preserve"> </t>
  </si>
  <si>
    <t>Прилог 11</t>
  </si>
  <si>
    <t>Прилог 12</t>
  </si>
  <si>
    <t>Прилог 13</t>
  </si>
  <si>
    <t>Прилог 14</t>
  </si>
  <si>
    <t>Прилог 15</t>
  </si>
  <si>
    <t>Запослени</t>
  </si>
  <si>
    <t>Надзорни одбор/Скупштина</t>
  </si>
  <si>
    <t>Приказ планираних и реализованих индикатора пословања</t>
  </si>
  <si>
    <t xml:space="preserve">ПЛАН ИНВЕСТИЦИОНИХ УЛАГАЊА </t>
  </si>
  <si>
    <t>БИЛАНС СТАЊА  на дан 31.12.2017</t>
  </si>
  <si>
    <t>Реализација  (процена)              31.12.2017.</t>
  </si>
  <si>
    <t>План                     31.12.2017.</t>
  </si>
  <si>
    <t>БИЛАНС УСПЕХА за период 01.01 - 31.12.2017</t>
  </si>
  <si>
    <t>План
01.01-31.12.2017.</t>
  </si>
  <si>
    <t>Реализација (процена)
01.01-31.12.2017.</t>
  </si>
  <si>
    <t>у периоду од 01.01. до 31.12.2017. године</t>
  </si>
  <si>
    <t>План 2017</t>
  </si>
  <si>
    <t>Реализација (процена) 2017</t>
  </si>
  <si>
    <t>БИЛАНС СТАЊА  на дан 31.12. 2018.</t>
  </si>
  <si>
    <t>План 31.03.2018.</t>
  </si>
  <si>
    <t>План 30.06.2018.</t>
  </si>
  <si>
    <t>План 30.09.2018.</t>
  </si>
  <si>
    <t>План 31.12.2018.</t>
  </si>
  <si>
    <t>БИЛАНС УСПЕХА за период 01.01 - 31.12.2018.</t>
  </si>
  <si>
    <t>План
01.01-31.03.2018.</t>
  </si>
  <si>
    <t>План
01.01-30.06.2018.</t>
  </si>
  <si>
    <t>План
01.01-30.09.2018.</t>
  </si>
  <si>
    <t>План 
01.01-31.12.2018.</t>
  </si>
  <si>
    <t>План 
01.01-31.03.2018.</t>
  </si>
  <si>
    <t>План 
01.01-30.09.2018.</t>
  </si>
  <si>
    <t>у периоду од 01.01. до 31.12. 2018. године</t>
  </si>
  <si>
    <t>Претходна година
2017</t>
  </si>
  <si>
    <t>План за период 01.01-31.12.2018 текућа година</t>
  </si>
  <si>
    <t>План 
01.01-31.12.2017. Претходна година</t>
  </si>
  <si>
    <t>Реализација (процена) 
01.01-31.12.2017. Претходна година</t>
  </si>
  <si>
    <t>Број на дан 31.12.2017.*</t>
  </si>
  <si>
    <t>Број запослених 31.12.2017.*</t>
  </si>
  <si>
    <t>Број на дан 31.12.2018.</t>
  </si>
  <si>
    <t>Број запослених 31.12.2018.</t>
  </si>
  <si>
    <t>Стање на дан 31.12.2017. године*</t>
  </si>
  <si>
    <t>Стање на дан 31.03.2018. године</t>
  </si>
  <si>
    <t>Стање на дан 30.06.2018. године</t>
  </si>
  <si>
    <t>Стање на дан 30.09.2018. године</t>
  </si>
  <si>
    <t>Стање на дан 31.12.2018. године</t>
  </si>
  <si>
    <t>Одлив кадрова у периоду 
01.01.-30.06.2018.</t>
  </si>
  <si>
    <t>Одлив кадрова у периоду 
01.01.-31.12.2018.</t>
  </si>
  <si>
    <t>Пријем кадрова у периоду 
01.01.-31.12.2018.</t>
  </si>
  <si>
    <t>Пријем кадрова у периоду 
01.01.-30.06.2018.</t>
  </si>
  <si>
    <t>Одлив кадрова у периоду 
01.01.-31.03.2018.</t>
  </si>
  <si>
    <t>Пријем кадрова у периоду 
01.01.-31.03.2018.</t>
  </si>
  <si>
    <t>Пријем кадрова у периоду 
01.01.-30.09.2018.</t>
  </si>
  <si>
    <t>Одлив кадрова у периоду 
01.01.-30.09.2018.</t>
  </si>
  <si>
    <t>ПЛАН ОБРАЧУНА И ИСПЛАТЕ ЗАРАДА У 2018. ГОДИНИ</t>
  </si>
  <si>
    <t xml:space="preserve"> Обрачунат Бруто 2                                у 2018. години                                        пре примене закона*</t>
  </si>
  <si>
    <t xml:space="preserve"> Обрачунат Бруто 2                                         у 2018. години                                                   после примене закона*</t>
  </si>
  <si>
    <t>ПЛАНИРАНО КРЕДИТНО ЗАДУЖИВАЊЕ У 2018. ГОДИНИ*</t>
  </si>
  <si>
    <t>Реализација (процена)                               у 2017. години *</t>
  </si>
  <si>
    <t>План за                   01.01.-31.03.2018.</t>
  </si>
  <si>
    <t>План за                   01.01.-30.06.2018.</t>
  </si>
  <si>
    <t>План за                   01.01.-30.09.2018.</t>
  </si>
  <si>
    <t>План за                   01.01.-31.12.2018.</t>
  </si>
  <si>
    <t>2018
план                      (текућа година)</t>
  </si>
  <si>
    <t>2019
план                              (текућа +1 година)</t>
  </si>
  <si>
    <t>2020
план                            (текућа +2 године)</t>
  </si>
  <si>
    <t>Након 2021                        (+3 године)</t>
  </si>
  <si>
    <t>План                                           01.01.-31.03.2018</t>
  </si>
  <si>
    <t>План                                         01.01.-30.06.2018</t>
  </si>
  <si>
    <t>План                                     01.01.-30.09.2018</t>
  </si>
  <si>
    <t>План                                                          01.01.-31.12.2018</t>
  </si>
  <si>
    <t>План у 2017.                           (претходна година)</t>
  </si>
  <si>
    <t>Реализација у 2017.                           (претходна година)</t>
  </si>
  <si>
    <r>
      <t xml:space="preserve">2015. година </t>
    </r>
    <r>
      <rPr>
        <sz val="10"/>
        <color indexed="8"/>
        <rFont val="Times New Roman"/>
        <family val="1"/>
      </rPr>
      <t>(текућа -3 године)</t>
    </r>
  </si>
  <si>
    <r>
      <t xml:space="preserve">2016. година </t>
    </r>
    <r>
      <rPr>
        <sz val="10"/>
        <color indexed="8"/>
        <rFont val="Times New Roman"/>
        <family val="1"/>
      </rPr>
      <t>(текућа -2 године)</t>
    </r>
  </si>
  <si>
    <r>
      <t xml:space="preserve">2017. година </t>
    </r>
    <r>
      <rPr>
        <sz val="10"/>
        <color indexed="8"/>
        <rFont val="Times New Roman"/>
        <family val="1"/>
      </rPr>
      <t>(текућа -1 година)</t>
    </r>
  </si>
  <si>
    <r>
      <t xml:space="preserve">2018. година </t>
    </r>
    <r>
      <rPr>
        <sz val="10"/>
        <color indexed="8"/>
        <rFont val="Times New Roman"/>
        <family val="1"/>
      </rPr>
      <t>(текућа година)</t>
    </r>
  </si>
  <si>
    <t>2015. година (текућа -3 године)</t>
  </si>
  <si>
    <t>2016. година (текућа -2 године)</t>
  </si>
  <si>
    <t>2017. година (текућа -1 година)</t>
  </si>
  <si>
    <t>2018. година (текућа година)</t>
  </si>
  <si>
    <r>
      <t xml:space="preserve">2015. година Реализација </t>
    </r>
    <r>
      <rPr>
        <sz val="10"/>
        <color indexed="8"/>
        <rFont val="Times New Roman"/>
        <family val="1"/>
      </rPr>
      <t>(текућа -3 године)</t>
    </r>
  </si>
  <si>
    <r>
      <t xml:space="preserve">2016. година Реализација </t>
    </r>
    <r>
      <rPr>
        <sz val="10"/>
        <color indexed="8"/>
        <rFont val="Times New Roman"/>
        <family val="1"/>
      </rPr>
      <t>(текућа -2 године)</t>
    </r>
  </si>
  <si>
    <r>
      <t xml:space="preserve">2017. година Реализација </t>
    </r>
    <r>
      <rPr>
        <sz val="10"/>
        <color indexed="8"/>
        <rFont val="Times New Roman"/>
        <family val="1"/>
      </rPr>
      <t>(текућа -1 година)</t>
    </r>
  </si>
  <si>
    <r>
      <t xml:space="preserve">2018. година План                 </t>
    </r>
    <r>
      <rPr>
        <sz val="10"/>
        <color indexed="8"/>
        <rFont val="Times New Roman"/>
        <family val="1"/>
      </rPr>
      <t>(текућа година)</t>
    </r>
  </si>
  <si>
    <t>ukupno</t>
  </si>
  <si>
    <t>Остварено 31.12.2017</t>
  </si>
  <si>
    <t>План 
31.12.2018</t>
  </si>
  <si>
    <t>Исплаћена маса за зараде, број запослених и просечна зарада по месецима за 2017. годину*- Бруто 1 -posle umanjenje</t>
  </si>
  <si>
    <t>Маса за зараде увећана за доприносе на зараде, број запослених и просечна зарада по месецима за 2018. годину - Бруто 2 bez umanjenja zrade za 10%</t>
  </si>
  <si>
    <t xml:space="preserve"> Исплаћен Бруто 2 у 2017. години</t>
  </si>
  <si>
    <t>План по месецима  2018.</t>
  </si>
  <si>
    <t>Исплата по месецима  2017.</t>
  </si>
  <si>
    <t>пензионисање</t>
  </si>
  <si>
    <t>замена пензионисаног радника</t>
  </si>
  <si>
    <t>истек сезонских уговора</t>
  </si>
  <si>
    <t>сопствени</t>
  </si>
  <si>
    <t>проширење гасовода</t>
  </si>
  <si>
    <t>аутодизалица</t>
  </si>
  <si>
    <t>теретно возило</t>
  </si>
  <si>
    <t>путничко возило</t>
  </si>
  <si>
    <t>Машина и опреме</t>
  </si>
  <si>
    <t>Алат и ситан инвентар</t>
  </si>
  <si>
    <t>Ел. Материјал</t>
  </si>
  <si>
    <t>Материјал за гас</t>
  </si>
  <si>
    <t>Материјал за грејање</t>
  </si>
  <si>
    <t>Резервни делови</t>
  </si>
  <si>
    <t>Канцелеријски материјал</t>
  </si>
  <si>
    <t>Мазиво</t>
  </si>
  <si>
    <t>10.</t>
  </si>
  <si>
    <t>11.</t>
  </si>
  <si>
    <t>12.</t>
  </si>
  <si>
    <t>13.</t>
  </si>
  <si>
    <t>14.</t>
  </si>
  <si>
    <t>Дизел гориво</t>
  </si>
  <si>
    <t>ТНГ</t>
  </si>
  <si>
    <t>Моторни бензин</t>
  </si>
  <si>
    <t>Природнигас</t>
  </si>
  <si>
    <t>Електрична енергија</t>
  </si>
  <si>
    <t>Кооперантске услуге</t>
  </si>
  <si>
    <t>Одржавање средства рада</t>
  </si>
  <si>
    <t>Одржавање гасних мерача</t>
  </si>
  <si>
    <t>Одржавање калориметара</t>
  </si>
  <si>
    <t>Одржавање топловода</t>
  </si>
  <si>
    <t>укупни приходи</t>
  </si>
  <si>
    <t>укупни расходи</t>
  </si>
  <si>
    <t>занатски</t>
  </si>
  <si>
    <t>привредно рачуноводски</t>
  </si>
  <si>
    <t xml:space="preserve">енергетски </t>
  </si>
  <si>
    <t>општи послови</t>
  </si>
  <si>
    <t>Маса за зараде, број запослених и просечна зарада по месецима за 2018. годину - Бруто 1 -bez umanjenja zarade za 10%</t>
  </si>
  <si>
    <t>** исплата са проценом до краја године старозапослени у 2017__. години су они запослени који су били у радном односу у децембру претходне године</t>
  </si>
  <si>
    <t>*старозапослени у 2018__. години су они запослени који су били у радном односу у предузећу у децембру претходне године</t>
  </si>
  <si>
    <t>навести основ споразумни раскид радног уговора</t>
  </si>
  <si>
    <t>истек рока за сезонске послове</t>
  </si>
  <si>
    <t>навести основ замена радника на обрачун грејанје</t>
  </si>
  <si>
    <t>пензионисање - благајник</t>
  </si>
  <si>
    <t>одобренје Владе за функционисанје система грејанје</t>
  </si>
</sst>
</file>

<file path=xl/styles.xml><?xml version="1.0" encoding="utf-8"?>
<styleSheet xmlns="http://schemas.openxmlformats.org/spreadsheetml/2006/main">
  <numFmts count="5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  <numFmt numFmtId="196" formatCode="[$-281A]d\.\ mmmm\ yyyy"/>
    <numFmt numFmtId="197" formatCode="[$-409]dddd\,\ mmmm\ dd\,\ yyyy"/>
    <numFmt numFmtId="198" formatCode="[$-409]h:mm:ss\ AM/PM"/>
    <numFmt numFmtId="199" formatCode="#,##0.0"/>
    <numFmt numFmtId="200" formatCode="[$-409]dddd\,\ dd\ mmmm\,\ yyyy"/>
    <numFmt numFmtId="201" formatCode="0.0"/>
    <numFmt numFmtId="202" formatCode="[$-241A]d\.\ mmmm\ yyyy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0.000"/>
  </numFmts>
  <fonts count="10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1"/>
      <color indexed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22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2"/>
      <name val="Arial"/>
      <family val="2"/>
    </font>
    <font>
      <sz val="24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22"/>
      <color indexed="8"/>
      <name val="Times New Roman"/>
      <family val="1"/>
    </font>
    <font>
      <sz val="24"/>
      <color indexed="8"/>
      <name val="Times New Roman"/>
      <family val="1"/>
    </font>
    <font>
      <sz val="24"/>
      <color indexed="8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b/>
      <sz val="2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22"/>
      <color theme="1"/>
      <name val="Times New Roman"/>
      <family val="1"/>
    </font>
    <font>
      <sz val="24"/>
      <color theme="1"/>
      <name val="Times New Roman"/>
      <family val="1"/>
    </font>
    <font>
      <sz val="24"/>
      <color theme="1"/>
      <name val="Arial"/>
      <family val="2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b/>
      <sz val="22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 diagonalUp="1">
      <left style="medium"/>
      <right style="thin"/>
      <top style="medium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0" fontId="7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1" fillId="29" borderId="1" applyNumberFormat="0" applyAlignment="0" applyProtection="0"/>
    <xf numFmtId="0" fontId="82" fillId="0" borderId="6" applyNumberFormat="0" applyFill="0" applyAlignment="0" applyProtection="0"/>
    <xf numFmtId="0" fontId="83" fillId="30" borderId="0" applyNumberFormat="0" applyBorder="0" applyAlignment="0" applyProtection="0"/>
    <xf numFmtId="0" fontId="0" fillId="0" borderId="0">
      <alignment/>
      <protection/>
    </xf>
    <xf numFmtId="0" fontId="71" fillId="0" borderId="0">
      <alignment/>
      <protection/>
    </xf>
    <xf numFmtId="0" fontId="0" fillId="31" borderId="7" applyNumberFormat="0" applyFont="0" applyAlignment="0" applyProtection="0"/>
    <xf numFmtId="0" fontId="84" fillId="26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90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71" fillId="0" borderId="0" xfId="60">
      <alignment/>
      <protection/>
    </xf>
    <xf numFmtId="0" fontId="88" fillId="0" borderId="0" xfId="60" applyFont="1" applyAlignment="1">
      <alignment horizontal="center"/>
      <protection/>
    </xf>
    <xf numFmtId="0" fontId="89" fillId="0" borderId="0" xfId="0" applyFont="1" applyAlignment="1">
      <alignment/>
    </xf>
    <xf numFmtId="0" fontId="89" fillId="0" borderId="0" xfId="0" applyFont="1" applyAlignment="1">
      <alignment horizontal="right"/>
    </xf>
    <xf numFmtId="0" fontId="90" fillId="0" borderId="0" xfId="0" applyFont="1" applyAlignment="1">
      <alignment horizontal="center"/>
    </xf>
    <xf numFmtId="0" fontId="91" fillId="0" borderId="14" xfId="0" applyFont="1" applyBorder="1" applyAlignment="1">
      <alignment horizontal="left" vertical="center"/>
    </xf>
    <xf numFmtId="3" fontId="91" fillId="0" borderId="12" xfId="0" applyNumberFormat="1" applyFont="1" applyBorder="1" applyAlignment="1">
      <alignment horizontal="center" vertical="center"/>
    </xf>
    <xf numFmtId="3" fontId="91" fillId="0" borderId="13" xfId="0" applyNumberFormat="1" applyFont="1" applyBorder="1" applyAlignment="1">
      <alignment horizontal="center" vertical="center"/>
    </xf>
    <xf numFmtId="0" fontId="91" fillId="0" borderId="15" xfId="0" applyFont="1" applyBorder="1" applyAlignment="1">
      <alignment horizontal="left" vertical="center"/>
    </xf>
    <xf numFmtId="3" fontId="91" fillId="0" borderId="10" xfId="0" applyNumberFormat="1" applyFont="1" applyBorder="1" applyAlignment="1">
      <alignment horizontal="center" vertical="center"/>
    </xf>
    <xf numFmtId="3" fontId="91" fillId="0" borderId="16" xfId="0" applyNumberFormat="1" applyFont="1" applyBorder="1" applyAlignment="1">
      <alignment horizontal="center" vertical="center"/>
    </xf>
    <xf numFmtId="0" fontId="91" fillId="0" borderId="17" xfId="0" applyFont="1" applyBorder="1" applyAlignment="1">
      <alignment horizontal="left" vertical="center"/>
    </xf>
    <xf numFmtId="9" fontId="91" fillId="0" borderId="18" xfId="0" applyNumberFormat="1" applyFont="1" applyBorder="1" applyAlignment="1">
      <alignment horizontal="center" vertical="center"/>
    </xf>
    <xf numFmtId="9" fontId="91" fillId="0" borderId="19" xfId="0" applyNumberFormat="1" applyFont="1" applyBorder="1" applyAlignment="1">
      <alignment horizontal="center" vertical="center"/>
    </xf>
    <xf numFmtId="9" fontId="91" fillId="0" borderId="11" xfId="0" applyNumberFormat="1" applyFont="1" applyBorder="1" applyAlignment="1">
      <alignment horizontal="center" vertical="center"/>
    </xf>
    <xf numFmtId="9" fontId="91" fillId="0" borderId="20" xfId="0" applyNumberFormat="1" applyFont="1" applyBorder="1" applyAlignment="1">
      <alignment horizontal="center" vertical="center"/>
    </xf>
    <xf numFmtId="3" fontId="91" fillId="0" borderId="11" xfId="0" applyNumberFormat="1" applyFont="1" applyBorder="1" applyAlignment="1">
      <alignment horizontal="center" vertical="center"/>
    </xf>
    <xf numFmtId="3" fontId="91" fillId="0" borderId="20" xfId="0" applyNumberFormat="1" applyFont="1" applyBorder="1" applyAlignment="1">
      <alignment horizontal="center" vertical="center"/>
    </xf>
    <xf numFmtId="0" fontId="91" fillId="0" borderId="0" xfId="0" applyFont="1" applyBorder="1" applyAlignment="1">
      <alignment horizontal="left" vertical="center"/>
    </xf>
    <xf numFmtId="3" fontId="91" fillId="0" borderId="0" xfId="0" applyNumberFormat="1" applyFont="1" applyBorder="1" applyAlignment="1">
      <alignment horizontal="center" vertical="center"/>
    </xf>
    <xf numFmtId="9" fontId="91" fillId="0" borderId="0" xfId="0" applyNumberFormat="1" applyFont="1" applyBorder="1" applyAlignment="1">
      <alignment horizontal="center" vertical="center"/>
    </xf>
    <xf numFmtId="0" fontId="91" fillId="7" borderId="21" xfId="0" applyFont="1" applyFill="1" applyBorder="1" applyAlignment="1">
      <alignment horizontal="center" vertical="center" wrapText="1"/>
    </xf>
    <xf numFmtId="3" fontId="91" fillId="0" borderId="18" xfId="0" applyNumberFormat="1" applyFont="1" applyBorder="1" applyAlignment="1">
      <alignment horizontal="center" vertical="center"/>
    </xf>
    <xf numFmtId="3" fontId="91" fillId="0" borderId="22" xfId="0" applyNumberFormat="1" applyFont="1" applyBorder="1" applyAlignment="1">
      <alignment horizontal="center" vertical="center"/>
    </xf>
    <xf numFmtId="3" fontId="91" fillId="0" borderId="23" xfId="0" applyNumberFormat="1" applyFont="1" applyBorder="1" applyAlignment="1">
      <alignment horizontal="center" vertical="center"/>
    </xf>
    <xf numFmtId="0" fontId="91" fillId="7" borderId="21" xfId="0" applyFont="1" applyFill="1" applyBorder="1" applyAlignment="1">
      <alignment horizontal="center" vertical="center"/>
    </xf>
    <xf numFmtId="0" fontId="91" fillId="0" borderId="12" xfId="0" applyFont="1" applyBorder="1" applyAlignment="1">
      <alignment horizontal="center" vertical="center"/>
    </xf>
    <xf numFmtId="0" fontId="91" fillId="0" borderId="13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91" fillId="0" borderId="16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91" fillId="0" borderId="20" xfId="0" applyFont="1" applyBorder="1" applyAlignment="1">
      <alignment horizontal="center" vertical="center"/>
    </xf>
    <xf numFmtId="0" fontId="91" fillId="32" borderId="0" xfId="0" applyFont="1" applyFill="1" applyBorder="1" applyAlignment="1">
      <alignment/>
    </xf>
    <xf numFmtId="0" fontId="91" fillId="0" borderId="0" xfId="0" applyFont="1" applyBorder="1" applyAlignment="1">
      <alignment/>
    </xf>
    <xf numFmtId="0" fontId="89" fillId="0" borderId="0" xfId="0" applyFont="1" applyAlignment="1">
      <alignment/>
    </xf>
    <xf numFmtId="0" fontId="89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89" fillId="0" borderId="25" xfId="0" applyFont="1" applyBorder="1" applyAlignment="1">
      <alignment horizontal="center" vertical="center"/>
    </xf>
    <xf numFmtId="0" fontId="89" fillId="0" borderId="26" xfId="0" applyFont="1" applyBorder="1" applyAlignment="1">
      <alignment horizontal="center" vertical="center"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left" vertical="center"/>
      <protection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left" vertical="center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left" vertical="center"/>
      <protection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left" vertical="center"/>
      <protection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/>
      <protection/>
    </xf>
    <xf numFmtId="0" fontId="92" fillId="0" borderId="0" xfId="0" applyFont="1" applyAlignment="1">
      <alignment horizontal="center"/>
    </xf>
    <xf numFmtId="0" fontId="19" fillId="33" borderId="29" xfId="0" applyFont="1" applyFill="1" applyBorder="1" applyAlignment="1" applyProtection="1">
      <alignment horizontal="center" vertical="center" wrapText="1"/>
      <protection/>
    </xf>
    <xf numFmtId="49" fontId="2" fillId="33" borderId="30" xfId="0" applyNumberFormat="1" applyFont="1" applyFill="1" applyBorder="1" applyAlignment="1" applyProtection="1">
      <alignment horizontal="center" vertical="center" wrapText="1"/>
      <protection/>
    </xf>
    <xf numFmtId="49" fontId="2" fillId="33" borderId="27" xfId="0" applyNumberFormat="1" applyFont="1" applyFill="1" applyBorder="1" applyAlignment="1" applyProtection="1">
      <alignment horizontal="center" vertical="center" wrapText="1"/>
      <protection/>
    </xf>
    <xf numFmtId="49" fontId="2" fillId="33" borderId="27" xfId="0" applyNumberFormat="1" applyFont="1" applyFill="1" applyBorder="1" applyAlignment="1" applyProtection="1">
      <alignment horizontal="center" vertical="center"/>
      <protection/>
    </xf>
    <xf numFmtId="49" fontId="2" fillId="33" borderId="31" xfId="0" applyNumberFormat="1" applyFont="1" applyFill="1" applyBorder="1" applyAlignment="1" applyProtection="1">
      <alignment horizontal="center" vertical="center" wrapText="1"/>
      <protection/>
    </xf>
    <xf numFmtId="49" fontId="2" fillId="33" borderId="32" xfId="0" applyNumberFormat="1" applyFont="1" applyFill="1" applyBorder="1" applyAlignment="1" applyProtection="1">
      <alignment horizontal="center" vertical="top" wrapText="1"/>
      <protection/>
    </xf>
    <xf numFmtId="49" fontId="2" fillId="33" borderId="33" xfId="0" applyNumberFormat="1" applyFont="1" applyFill="1" applyBorder="1" applyAlignment="1" applyProtection="1">
      <alignment horizontal="center" vertical="top" wrapText="1"/>
      <protection/>
    </xf>
    <xf numFmtId="49" fontId="2" fillId="33" borderId="28" xfId="0" applyNumberFormat="1" applyFont="1" applyFill="1" applyBorder="1" applyAlignment="1" applyProtection="1">
      <alignment horizontal="center" vertical="top" wrapText="1"/>
      <protection/>
    </xf>
    <xf numFmtId="49" fontId="2" fillId="33" borderId="34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3" fontId="21" fillId="0" borderId="35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1" fillId="0" borderId="26" xfId="0" applyFont="1" applyBorder="1" applyAlignment="1">
      <alignment horizontal="center" vertical="center"/>
    </xf>
    <xf numFmtId="3" fontId="21" fillId="0" borderId="36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3" fontId="21" fillId="0" borderId="38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 vertical="center"/>
    </xf>
    <xf numFmtId="3" fontId="22" fillId="0" borderId="23" xfId="0" applyNumberFormat="1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3" fontId="22" fillId="0" borderId="42" xfId="0" applyNumberFormat="1" applyFont="1" applyBorder="1" applyAlignment="1">
      <alignment horizontal="center" vertical="center"/>
    </xf>
    <xf numFmtId="3" fontId="22" fillId="0" borderId="43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21" fillId="0" borderId="14" xfId="0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21" fillId="33" borderId="38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17" fillId="33" borderId="39" xfId="0" applyFont="1" applyFill="1" applyBorder="1" applyAlignment="1">
      <alignment horizontal="center" vertical="center" wrapText="1"/>
    </xf>
    <xf numFmtId="0" fontId="21" fillId="33" borderId="40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45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Continuous" vertical="center" wrapText="1"/>
    </xf>
    <xf numFmtId="0" fontId="17" fillId="33" borderId="21" xfId="0" applyFont="1" applyFill="1" applyBorder="1" applyAlignment="1">
      <alignment horizontal="center" vertical="center" wrapText="1"/>
    </xf>
    <xf numFmtId="0" fontId="23" fillId="33" borderId="45" xfId="0" applyFont="1" applyFill="1" applyBorder="1" applyAlignment="1">
      <alignment horizontal="centerContinuous" vertical="center" wrapText="1"/>
    </xf>
    <xf numFmtId="0" fontId="0" fillId="0" borderId="46" xfId="0" applyBorder="1" applyAlignment="1">
      <alignment/>
    </xf>
    <xf numFmtId="0" fontId="93" fillId="33" borderId="47" xfId="0" applyFont="1" applyFill="1" applyBorder="1" applyAlignment="1">
      <alignment horizontal="center" vertical="center"/>
    </xf>
    <xf numFmtId="0" fontId="93" fillId="33" borderId="40" xfId="0" applyFont="1" applyFill="1" applyBorder="1" applyAlignment="1">
      <alignment horizontal="center" vertical="center"/>
    </xf>
    <xf numFmtId="0" fontId="93" fillId="33" borderId="23" xfId="0" applyFont="1" applyFill="1" applyBorder="1" applyAlignment="1">
      <alignment horizontal="center" vertical="center" wrapText="1"/>
    </xf>
    <xf numFmtId="0" fontId="93" fillId="33" borderId="45" xfId="0" applyFont="1" applyFill="1" applyBorder="1" applyAlignment="1">
      <alignment horizontal="center" vertical="center" wrapText="1"/>
    </xf>
    <xf numFmtId="0" fontId="94" fillId="33" borderId="47" xfId="0" applyFont="1" applyFill="1" applyBorder="1" applyAlignment="1">
      <alignment horizontal="center" vertical="center"/>
    </xf>
    <xf numFmtId="0" fontId="94" fillId="33" borderId="40" xfId="0" applyFont="1" applyFill="1" applyBorder="1" applyAlignment="1">
      <alignment horizontal="center" vertical="center"/>
    </xf>
    <xf numFmtId="0" fontId="94" fillId="33" borderId="23" xfId="0" applyFont="1" applyFill="1" applyBorder="1" applyAlignment="1">
      <alignment horizontal="center" vertical="center"/>
    </xf>
    <xf numFmtId="0" fontId="94" fillId="33" borderId="45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94" fillId="33" borderId="50" xfId="0" applyFont="1" applyFill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5" fillId="33" borderId="51" xfId="0" applyFont="1" applyFill="1" applyBorder="1" applyAlignment="1">
      <alignment horizontal="center" vertical="center"/>
    </xf>
    <xf numFmtId="0" fontId="25" fillId="33" borderId="26" xfId="0" applyFont="1" applyFill="1" applyBorder="1" applyAlignment="1">
      <alignment horizontal="center" vertical="center"/>
    </xf>
    <xf numFmtId="0" fontId="27" fillId="33" borderId="26" xfId="0" applyFont="1" applyFill="1" applyBorder="1" applyAlignment="1">
      <alignment horizontal="center" vertical="center"/>
    </xf>
    <xf numFmtId="0" fontId="27" fillId="33" borderId="3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right" vertical="center" wrapText="1"/>
    </xf>
    <xf numFmtId="0" fontId="30" fillId="0" borderId="0" xfId="0" applyFont="1" applyAlignment="1">
      <alignment/>
    </xf>
    <xf numFmtId="0" fontId="95" fillId="0" borderId="0" xfId="0" applyFont="1" applyAlignment="1">
      <alignment/>
    </xf>
    <xf numFmtId="0" fontId="96" fillId="33" borderId="11" xfId="60" applyFont="1" applyFill="1" applyBorder="1" applyAlignment="1">
      <alignment horizontal="center" vertical="center" wrapText="1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left" vertical="center" wrapText="1"/>
      <protection/>
    </xf>
    <xf numFmtId="0" fontId="1" fillId="34" borderId="10" xfId="59" applyFont="1" applyFill="1" applyBorder="1" applyAlignment="1">
      <alignment vertical="center"/>
      <protection/>
    </xf>
    <xf numFmtId="0" fontId="1" fillId="0" borderId="10" xfId="59" applyFont="1" applyBorder="1" applyAlignment="1">
      <alignment horizontal="left" vertical="center"/>
      <protection/>
    </xf>
    <xf numFmtId="0" fontId="1" fillId="34" borderId="10" xfId="59" applyFont="1" applyFill="1" applyBorder="1">
      <alignment/>
      <protection/>
    </xf>
    <xf numFmtId="0" fontId="1" fillId="34" borderId="10" xfId="59" applyFont="1" applyFill="1" applyBorder="1" applyAlignment="1">
      <alignment vertical="center" wrapText="1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2" fillId="33" borderId="36" xfId="59" applyFont="1" applyFill="1" applyBorder="1" applyAlignment="1">
      <alignment horizontal="center" vertical="center" wrapText="1"/>
      <protection/>
    </xf>
    <xf numFmtId="0" fontId="1" fillId="35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5" xfId="59" applyFont="1" applyBorder="1" applyAlignment="1">
      <alignment horizontal="center" vertical="center" wrapText="1"/>
      <protection/>
    </xf>
    <xf numFmtId="49" fontId="1" fillId="0" borderId="15" xfId="59" applyNumberFormat="1" applyFont="1" applyBorder="1" applyAlignment="1">
      <alignment horizontal="center" vertical="center"/>
      <protection/>
    </xf>
    <xf numFmtId="49" fontId="1" fillId="0" borderId="15" xfId="59" applyNumberFormat="1" applyFont="1" applyBorder="1" applyAlignment="1">
      <alignment horizontal="center" vertical="center" wrapText="1"/>
      <protection/>
    </xf>
    <xf numFmtId="0" fontId="2" fillId="33" borderId="15" xfId="59" applyFont="1" applyFill="1" applyBorder="1" applyAlignment="1">
      <alignment horizontal="center" vertical="center" wrapText="1"/>
      <protection/>
    </xf>
    <xf numFmtId="0" fontId="1" fillId="35" borderId="53" xfId="0" applyFont="1" applyFill="1" applyBorder="1" applyAlignment="1">
      <alignment/>
    </xf>
    <xf numFmtId="0" fontId="1" fillId="35" borderId="46" xfId="0" applyFont="1" applyFill="1" applyBorder="1" applyAlignment="1">
      <alignment/>
    </xf>
    <xf numFmtId="0" fontId="2" fillId="33" borderId="17" xfId="59" applyFont="1" applyFill="1" applyBorder="1" applyAlignment="1">
      <alignment horizontal="center" vertical="center" wrapText="1"/>
      <protection/>
    </xf>
    <xf numFmtId="0" fontId="2" fillId="33" borderId="11" xfId="59" applyFont="1" applyFill="1" applyBorder="1" applyAlignment="1">
      <alignment horizontal="center" vertical="center" wrapText="1"/>
      <protection/>
    </xf>
    <xf numFmtId="0" fontId="2" fillId="35" borderId="11" xfId="59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33" borderId="29" xfId="0" applyFont="1" applyFill="1" applyBorder="1" applyAlignment="1">
      <alignment vertical="center" wrapText="1"/>
    </xf>
    <xf numFmtId="0" fontId="1" fillId="33" borderId="31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vertical="center"/>
    </xf>
    <xf numFmtId="0" fontId="90" fillId="0" borderId="15" xfId="0" applyFont="1" applyBorder="1" applyAlignment="1">
      <alignment vertical="center" wrapText="1"/>
    </xf>
    <xf numFmtId="0" fontId="91" fillId="0" borderId="15" xfId="0" applyFont="1" applyBorder="1" applyAlignment="1">
      <alignment vertical="center" wrapText="1"/>
    </xf>
    <xf numFmtId="0" fontId="90" fillId="0" borderId="17" xfId="0" applyFont="1" applyBorder="1" applyAlignment="1">
      <alignment vertical="center" wrapText="1"/>
    </xf>
    <xf numFmtId="0" fontId="90" fillId="0" borderId="14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91" fillId="0" borderId="54" xfId="0" applyFont="1" applyBorder="1" applyAlignment="1">
      <alignment horizontal="center" vertical="center" wrapText="1"/>
    </xf>
    <xf numFmtId="0" fontId="91" fillId="0" borderId="55" xfId="0" applyFont="1" applyBorder="1" applyAlignment="1">
      <alignment horizontal="center" vertical="center" wrapText="1"/>
    </xf>
    <xf numFmtId="0" fontId="9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1" fillId="32" borderId="15" xfId="0" applyFont="1" applyFill="1" applyBorder="1" applyAlignment="1">
      <alignment horizontal="center" wrapText="1"/>
    </xf>
    <xf numFmtId="0" fontId="14" fillId="32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4" fillId="0" borderId="1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1" fillId="32" borderId="16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wrapText="1"/>
    </xf>
    <xf numFmtId="0" fontId="2" fillId="32" borderId="15" xfId="0" applyFont="1" applyFill="1" applyBorder="1" applyAlignment="1">
      <alignment wrapText="1"/>
    </xf>
    <xf numFmtId="0" fontId="5" fillId="32" borderId="10" xfId="0" applyFont="1" applyFill="1" applyBorder="1" applyAlignment="1">
      <alignment horizontal="left" wrapText="1"/>
    </xf>
    <xf numFmtId="0" fontId="14" fillId="32" borderId="10" xfId="0" applyFont="1" applyFill="1" applyBorder="1" applyAlignment="1">
      <alignment horizontal="left" wrapText="1"/>
    </xf>
    <xf numFmtId="0" fontId="1" fillId="32" borderId="15" xfId="0" applyFont="1" applyFill="1" applyBorder="1" applyAlignment="1">
      <alignment wrapText="1"/>
    </xf>
    <xf numFmtId="0" fontId="14" fillId="32" borderId="56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92" fontId="2" fillId="0" borderId="0" xfId="0" applyNumberFormat="1" applyFont="1" applyBorder="1" applyAlignment="1">
      <alignment horizontal="center" vertical="center" wrapText="1"/>
    </xf>
    <xf numFmtId="192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33" fillId="0" borderId="53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31" xfId="0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33" borderId="57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58" xfId="0" applyFont="1" applyBorder="1" applyAlignment="1">
      <alignment/>
    </xf>
    <xf numFmtId="0" fontId="2" fillId="33" borderId="39" xfId="0" applyFont="1" applyFill="1" applyBorder="1" applyAlignment="1">
      <alignment/>
    </xf>
    <xf numFmtId="0" fontId="34" fillId="33" borderId="39" xfId="0" applyFont="1" applyFill="1" applyBorder="1" applyAlignment="1">
      <alignment/>
    </xf>
    <xf numFmtId="0" fontId="34" fillId="33" borderId="41" xfId="0" applyFont="1" applyFill="1" applyBorder="1" applyAlignment="1">
      <alignment/>
    </xf>
    <xf numFmtId="0" fontId="1" fillId="0" borderId="46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2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2" fillId="0" borderId="0" xfId="59" applyFont="1">
      <alignment/>
      <protection/>
    </xf>
    <xf numFmtId="0" fontId="1" fillId="0" borderId="0" xfId="59" applyFont="1">
      <alignment/>
      <protection/>
    </xf>
    <xf numFmtId="0" fontId="2" fillId="0" borderId="0" xfId="59" applyFont="1" applyAlignment="1">
      <alignment horizontal="center"/>
      <protection/>
    </xf>
    <xf numFmtId="0" fontId="13" fillId="0" borderId="0" xfId="59" applyFont="1">
      <alignment/>
      <protection/>
    </xf>
    <xf numFmtId="0" fontId="1" fillId="0" borderId="0" xfId="59" applyFont="1" applyFill="1">
      <alignment/>
      <protection/>
    </xf>
    <xf numFmtId="0" fontId="1" fillId="0" borderId="0" xfId="59" applyFont="1" applyAlignment="1">
      <alignment horizontal="right"/>
      <protection/>
    </xf>
    <xf numFmtId="179" fontId="1" fillId="0" borderId="0" xfId="44" applyFont="1" applyFill="1" applyBorder="1" applyAlignment="1">
      <alignment horizontal="left"/>
    </xf>
    <xf numFmtId="0" fontId="2" fillId="0" borderId="0" xfId="59" applyFont="1" applyFill="1" applyBorder="1" applyAlignment="1">
      <alignment horizontal="left"/>
      <protection/>
    </xf>
    <xf numFmtId="49" fontId="1" fillId="0" borderId="0" xfId="59" applyNumberFormat="1" applyFont="1" applyBorder="1" applyAlignment="1">
      <alignment horizontal="center" vertical="center"/>
      <protection/>
    </xf>
    <xf numFmtId="0" fontId="1" fillId="0" borderId="0" xfId="59" applyFont="1" applyFill="1" applyBorder="1" applyAlignment="1">
      <alignment horizontal="left" wrapText="1"/>
      <protection/>
    </xf>
    <xf numFmtId="0" fontId="1" fillId="0" borderId="0" xfId="59" applyFont="1" applyBorder="1">
      <alignment/>
      <protection/>
    </xf>
    <xf numFmtId="49" fontId="1" fillId="0" borderId="17" xfId="59" applyNumberFormat="1" applyFont="1" applyBorder="1" applyAlignment="1">
      <alignment horizontal="center" vertical="center"/>
      <protection/>
    </xf>
    <xf numFmtId="0" fontId="1" fillId="0" borderId="0" xfId="59" applyFont="1" applyFill="1" applyBorder="1" applyAlignment="1">
      <alignment horizontal="right" wrapText="1"/>
      <protection/>
    </xf>
    <xf numFmtId="0" fontId="2" fillId="33" borderId="59" xfId="59" applyFont="1" applyFill="1" applyBorder="1" applyAlignment="1">
      <alignment horizontal="center" vertical="center"/>
      <protection/>
    </xf>
    <xf numFmtId="0" fontId="1" fillId="33" borderId="46" xfId="0" applyFont="1" applyFill="1" applyBorder="1" applyAlignment="1">
      <alignment/>
    </xf>
    <xf numFmtId="49" fontId="1" fillId="0" borderId="32" xfId="59" applyNumberFormat="1" applyFont="1" applyBorder="1" applyAlignment="1">
      <alignment horizontal="center" vertical="center"/>
      <protection/>
    </xf>
    <xf numFmtId="49" fontId="2" fillId="33" borderId="59" xfId="59" applyNumberFormat="1" applyFont="1" applyFill="1" applyBorder="1" applyAlignment="1">
      <alignment vertical="center"/>
      <protection/>
    </xf>
    <xf numFmtId="49" fontId="1" fillId="0" borderId="62" xfId="59" applyNumberFormat="1" applyFont="1" applyBorder="1" applyAlignment="1">
      <alignment horizontal="center" vertical="center"/>
      <protection/>
    </xf>
    <xf numFmtId="0" fontId="1" fillId="0" borderId="63" xfId="59" applyFont="1" applyFill="1" applyBorder="1" applyAlignment="1">
      <alignment horizontal="right" wrapText="1"/>
      <protection/>
    </xf>
    <xf numFmtId="49" fontId="1" fillId="33" borderId="59" xfId="59" applyNumberFormat="1" applyFont="1" applyFill="1" applyBorder="1" applyAlignment="1">
      <alignment horizontal="center" vertical="center"/>
      <protection/>
    </xf>
    <xf numFmtId="0" fontId="2" fillId="33" borderId="64" xfId="59" applyFont="1" applyFill="1" applyBorder="1" applyAlignment="1">
      <alignment/>
      <protection/>
    </xf>
    <xf numFmtId="0" fontId="1" fillId="0" borderId="47" xfId="59" applyFont="1" applyFill="1" applyBorder="1" applyAlignment="1">
      <alignment horizontal="right" wrapText="1"/>
      <protection/>
    </xf>
    <xf numFmtId="49" fontId="1" fillId="0" borderId="1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90" fillId="0" borderId="26" xfId="0" applyFont="1" applyBorder="1" applyAlignment="1">
      <alignment vertical="center" wrapText="1"/>
    </xf>
    <xf numFmtId="0" fontId="91" fillId="0" borderId="48" xfId="0" applyFont="1" applyBorder="1" applyAlignment="1">
      <alignment horizontal="center" vertical="center" wrapText="1"/>
    </xf>
    <xf numFmtId="0" fontId="91" fillId="0" borderId="26" xfId="0" applyFont="1" applyBorder="1" applyAlignment="1">
      <alignment vertical="center" wrapText="1"/>
    </xf>
    <xf numFmtId="0" fontId="90" fillId="0" borderId="37" xfId="0" applyFont="1" applyBorder="1" applyAlignment="1">
      <alignment vertical="center" wrapText="1"/>
    </xf>
    <xf numFmtId="0" fontId="91" fillId="0" borderId="49" xfId="0" applyFont="1" applyBorder="1" applyAlignment="1">
      <alignment horizontal="center" vertical="center" wrapText="1"/>
    </xf>
    <xf numFmtId="0" fontId="91" fillId="33" borderId="21" xfId="0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/>
    </xf>
    <xf numFmtId="0" fontId="91" fillId="33" borderId="15" xfId="0" applyFont="1" applyFill="1" applyBorder="1" applyAlignment="1">
      <alignment/>
    </xf>
    <xf numFmtId="0" fontId="91" fillId="33" borderId="15" xfId="0" applyFont="1" applyFill="1" applyBorder="1" applyAlignment="1">
      <alignment horizontal="left" vertical="top" wrapText="1"/>
    </xf>
    <xf numFmtId="0" fontId="91" fillId="33" borderId="17" xfId="0" applyFont="1" applyFill="1" applyBorder="1" applyAlignment="1">
      <alignment/>
    </xf>
    <xf numFmtId="0" fontId="33" fillId="0" borderId="0" xfId="0" applyFont="1" applyBorder="1" applyAlignment="1">
      <alignment horizontal="right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right" vertical="center"/>
    </xf>
    <xf numFmtId="0" fontId="5" fillId="0" borderId="53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192" fontId="2" fillId="0" borderId="18" xfId="0" applyNumberFormat="1" applyFont="1" applyBorder="1" applyAlignment="1">
      <alignment horizontal="center" vertical="center" wrapText="1"/>
    </xf>
    <xf numFmtId="192" fontId="2" fillId="0" borderId="18" xfId="0" applyNumberFormat="1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33" fillId="0" borderId="46" xfId="0" applyFont="1" applyBorder="1" applyAlignment="1">
      <alignment vertical="center"/>
    </xf>
    <xf numFmtId="0" fontId="2" fillId="32" borderId="16" xfId="0" applyFont="1" applyFill="1" applyBorder="1" applyAlignment="1">
      <alignment horizontal="center" vertical="center" wrapText="1"/>
    </xf>
    <xf numFmtId="3" fontId="14" fillId="33" borderId="11" xfId="0" applyNumberFormat="1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/>
    </xf>
    <xf numFmtId="0" fontId="14" fillId="33" borderId="66" xfId="0" applyFont="1" applyFill="1" applyBorder="1" applyAlignment="1">
      <alignment horizontal="center" vertical="center" wrapText="1"/>
    </xf>
    <xf numFmtId="0" fontId="14" fillId="33" borderId="37" xfId="0" applyFont="1" applyFill="1" applyBorder="1" applyAlignment="1">
      <alignment horizontal="center" vertical="center" wrapText="1"/>
    </xf>
    <xf numFmtId="193" fontId="14" fillId="33" borderId="37" xfId="0" applyNumberFormat="1" applyFont="1" applyFill="1" applyBorder="1" applyAlignment="1">
      <alignment horizontal="center" vertical="center" wrapText="1"/>
    </xf>
    <xf numFmtId="0" fontId="91" fillId="33" borderId="45" xfId="0" applyFont="1" applyFill="1" applyBorder="1" applyAlignment="1">
      <alignment horizontal="center" vertical="center" wrapText="1"/>
    </xf>
    <xf numFmtId="0" fontId="91" fillId="33" borderId="40" xfId="0" applyFont="1" applyFill="1" applyBorder="1" applyAlignment="1">
      <alignment horizontal="center" vertical="center" wrapText="1"/>
    </xf>
    <xf numFmtId="49" fontId="1" fillId="36" borderId="15" xfId="59" applyNumberFormat="1" applyFont="1" applyFill="1" applyBorder="1" applyAlignment="1">
      <alignment horizontal="center" vertical="center"/>
      <protection/>
    </xf>
    <xf numFmtId="49" fontId="1" fillId="36" borderId="17" xfId="59" applyNumberFormat="1" applyFont="1" applyFill="1" applyBorder="1" applyAlignment="1">
      <alignment horizontal="center" vertical="center"/>
      <protection/>
    </xf>
    <xf numFmtId="0" fontId="1" fillId="36" borderId="16" xfId="59" applyFont="1" applyFill="1" applyBorder="1" applyAlignment="1">
      <alignment horizontal="left" vertical="center" wrapText="1"/>
      <protection/>
    </xf>
    <xf numFmtId="0" fontId="1" fillId="36" borderId="16" xfId="59" applyFont="1" applyFill="1" applyBorder="1" applyAlignment="1">
      <alignment vertical="center"/>
      <protection/>
    </xf>
    <xf numFmtId="0" fontId="1" fillId="36" borderId="16" xfId="59" applyFont="1" applyFill="1" applyBorder="1" applyAlignment="1">
      <alignment horizontal="left" vertical="center"/>
      <protection/>
    </xf>
    <xf numFmtId="0" fontId="1" fillId="36" borderId="20" xfId="59" applyFont="1" applyFill="1" applyBorder="1" applyAlignment="1">
      <alignment horizontal="left" vertical="center" wrapText="1"/>
      <protection/>
    </xf>
    <xf numFmtId="49" fontId="1" fillId="36" borderId="14" xfId="59" applyNumberFormat="1" applyFont="1" applyFill="1" applyBorder="1" applyAlignment="1">
      <alignment horizontal="center" vertical="center"/>
      <protection/>
    </xf>
    <xf numFmtId="0" fontId="1" fillId="36" borderId="13" xfId="59" applyFont="1" applyFill="1" applyBorder="1" applyAlignment="1">
      <alignment horizontal="left" vertical="center" wrapText="1"/>
      <protection/>
    </xf>
    <xf numFmtId="0" fontId="0" fillId="0" borderId="46" xfId="0" applyFont="1" applyBorder="1" applyAlignment="1">
      <alignment/>
    </xf>
    <xf numFmtId="0" fontId="5" fillId="0" borderId="0" xfId="0" applyFont="1" applyAlignment="1">
      <alignment wrapText="1"/>
    </xf>
    <xf numFmtId="0" fontId="2" fillId="0" borderId="2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4" fillId="0" borderId="0" xfId="0" applyFont="1" applyAlignment="1">
      <alignment horizontal="right"/>
    </xf>
    <xf numFmtId="0" fontId="96" fillId="0" borderId="0" xfId="0" applyFont="1" applyAlignment="1">
      <alignment horizontal="right"/>
    </xf>
    <xf numFmtId="0" fontId="11" fillId="0" borderId="10" xfId="59" applyFont="1" applyBorder="1" applyAlignment="1">
      <alignment horizontal="left" vertical="center"/>
      <protection/>
    </xf>
    <xf numFmtId="0" fontId="30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25" fillId="33" borderId="64" xfId="0" applyFont="1" applyFill="1" applyBorder="1" applyAlignment="1">
      <alignment horizontal="center" vertical="center"/>
    </xf>
    <xf numFmtId="0" fontId="25" fillId="33" borderId="67" xfId="0" applyFont="1" applyFill="1" applyBorder="1" applyAlignment="1">
      <alignment horizontal="center" vertical="center"/>
    </xf>
    <xf numFmtId="0" fontId="27" fillId="33" borderId="67" xfId="0" applyFont="1" applyFill="1" applyBorder="1" applyAlignment="1">
      <alignment horizontal="center" vertical="center"/>
    </xf>
    <xf numFmtId="0" fontId="27" fillId="33" borderId="66" xfId="0" applyFont="1" applyFill="1" applyBorder="1" applyAlignment="1">
      <alignment horizontal="center" vertical="center"/>
    </xf>
    <xf numFmtId="0" fontId="25" fillId="33" borderId="59" xfId="0" applyFont="1" applyFill="1" applyBorder="1" applyAlignment="1">
      <alignment horizontal="center" vertical="center"/>
    </xf>
    <xf numFmtId="0" fontId="25" fillId="33" borderId="60" xfId="0" applyFont="1" applyFill="1" applyBorder="1" applyAlignment="1">
      <alignment horizontal="center" vertical="center"/>
    </xf>
    <xf numFmtId="0" fontId="27" fillId="33" borderId="60" xfId="0" applyFont="1" applyFill="1" applyBorder="1" applyAlignment="1">
      <alignment horizontal="center" vertical="center"/>
    </xf>
    <xf numFmtId="0" fontId="27" fillId="33" borderId="61" xfId="0" applyFont="1" applyFill="1" applyBorder="1" applyAlignment="1">
      <alignment horizontal="center" vertical="center"/>
    </xf>
    <xf numFmtId="0" fontId="7" fillId="0" borderId="53" xfId="0" applyFont="1" applyBorder="1" applyAlignment="1" applyProtection="1">
      <alignment/>
      <protection/>
    </xf>
    <xf numFmtId="0" fontId="15" fillId="0" borderId="19" xfId="0" applyFont="1" applyFill="1" applyBorder="1" applyAlignment="1" applyProtection="1">
      <alignment horizontal="left" vertical="center"/>
      <protection/>
    </xf>
    <xf numFmtId="0" fontId="15" fillId="0" borderId="43" xfId="0" applyFont="1" applyFill="1" applyBorder="1" applyAlignment="1" applyProtection="1">
      <alignment horizontal="center" vertical="center"/>
      <protection locked="0"/>
    </xf>
    <xf numFmtId="0" fontId="15" fillId="0" borderId="43" xfId="0" applyFont="1" applyFill="1" applyBorder="1" applyAlignment="1" applyProtection="1">
      <alignment horizontal="left" vertical="center"/>
      <protection/>
    </xf>
    <xf numFmtId="49" fontId="1" fillId="0" borderId="67" xfId="59" applyNumberFormat="1" applyFont="1" applyBorder="1" applyAlignment="1">
      <alignment horizontal="center" vertical="center"/>
      <protection/>
    </xf>
    <xf numFmtId="49" fontId="1" fillId="0" borderId="68" xfId="59" applyNumberFormat="1" applyFont="1" applyBorder="1" applyAlignment="1">
      <alignment horizontal="center" vertical="center"/>
      <protection/>
    </xf>
    <xf numFmtId="0" fontId="19" fillId="33" borderId="39" xfId="0" applyFont="1" applyFill="1" applyBorder="1" applyAlignment="1" applyProtection="1">
      <alignment horizontal="center" vertical="center" wrapText="1"/>
      <protection/>
    </xf>
    <xf numFmtId="49" fontId="2" fillId="33" borderId="47" xfId="0" applyNumberFormat="1" applyFont="1" applyFill="1" applyBorder="1" applyAlignment="1" applyProtection="1">
      <alignment horizontal="center" vertical="center" wrapText="1"/>
      <protection/>
    </xf>
    <xf numFmtId="49" fontId="2" fillId="33" borderId="39" xfId="0" applyNumberFormat="1" applyFont="1" applyFill="1" applyBorder="1" applyAlignment="1" applyProtection="1">
      <alignment horizontal="center" vertical="center" wrapText="1"/>
      <protection/>
    </xf>
    <xf numFmtId="0" fontId="90" fillId="0" borderId="0" xfId="0" applyFont="1" applyFill="1" applyAlignment="1" applyProtection="1">
      <alignment horizontal="center"/>
      <protection/>
    </xf>
    <xf numFmtId="0" fontId="5" fillId="0" borderId="0" xfId="0" applyFont="1" applyAlignment="1">
      <alignment horizontal="center" vertical="center" wrapText="1"/>
    </xf>
    <xf numFmtId="0" fontId="2" fillId="33" borderId="42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16" xfId="59" applyNumberFormat="1" applyFont="1" applyFill="1" applyBorder="1" applyAlignment="1">
      <alignment horizontal="center" vertical="center"/>
      <protection/>
    </xf>
    <xf numFmtId="3" fontId="96" fillId="0" borderId="14" xfId="60" applyNumberFormat="1" applyFont="1" applyBorder="1" applyAlignment="1">
      <alignment horizontal="center" vertical="center"/>
      <protection/>
    </xf>
    <xf numFmtId="3" fontId="96" fillId="0" borderId="15" xfId="60" applyNumberFormat="1" applyFont="1" applyBorder="1" applyAlignment="1">
      <alignment horizontal="center" vertical="center"/>
      <protection/>
    </xf>
    <xf numFmtId="3" fontId="96" fillId="0" borderId="17" xfId="60" applyNumberFormat="1" applyFont="1" applyBorder="1" applyAlignment="1">
      <alignment horizontal="center" vertical="center"/>
      <protection/>
    </xf>
    <xf numFmtId="3" fontId="96" fillId="0" borderId="12" xfId="60" applyNumberFormat="1" applyFont="1" applyBorder="1" applyAlignment="1">
      <alignment horizontal="center" vertical="center"/>
      <protection/>
    </xf>
    <xf numFmtId="3" fontId="96" fillId="0" borderId="13" xfId="60" applyNumberFormat="1" applyFont="1" applyBorder="1" applyAlignment="1">
      <alignment horizontal="center" vertical="center"/>
      <protection/>
    </xf>
    <xf numFmtId="3" fontId="96" fillId="0" borderId="10" xfId="60" applyNumberFormat="1" applyFont="1" applyBorder="1" applyAlignment="1">
      <alignment horizontal="center" vertical="center"/>
      <protection/>
    </xf>
    <xf numFmtId="3" fontId="96" fillId="0" borderId="11" xfId="60" applyNumberFormat="1" applyFont="1" applyBorder="1" applyAlignment="1">
      <alignment horizontal="center" vertical="center"/>
      <protection/>
    </xf>
    <xf numFmtId="3" fontId="96" fillId="33" borderId="43" xfId="60" applyNumberFormat="1" applyFont="1" applyFill="1" applyBorder="1" applyAlignment="1">
      <alignment horizontal="center" vertical="center"/>
      <protection/>
    </xf>
    <xf numFmtId="3" fontId="2" fillId="33" borderId="47" xfId="0" applyNumberFormat="1" applyFont="1" applyFill="1" applyBorder="1" applyAlignment="1">
      <alignment/>
    </xf>
    <xf numFmtId="3" fontId="2" fillId="33" borderId="50" xfId="0" applyNumberFormat="1" applyFont="1" applyFill="1" applyBorder="1" applyAlignment="1">
      <alignment/>
    </xf>
    <xf numFmtId="3" fontId="15" fillId="0" borderId="27" xfId="0" applyNumberFormat="1" applyFont="1" applyFill="1" applyBorder="1" applyAlignment="1" applyProtection="1">
      <alignment horizontal="center" vertical="center"/>
      <protection locked="0"/>
    </xf>
    <xf numFmtId="3" fontId="15" fillId="0" borderId="10" xfId="0" applyNumberFormat="1" applyFont="1" applyFill="1" applyBorder="1" applyAlignment="1" applyProtection="1">
      <alignment horizontal="center" vertical="center"/>
      <protection locked="0"/>
    </xf>
    <xf numFmtId="3" fontId="15" fillId="0" borderId="11" xfId="0" applyNumberFormat="1" applyFont="1" applyFill="1" applyBorder="1" applyAlignment="1" applyProtection="1">
      <alignment horizontal="center" vertical="center"/>
      <protection locked="0"/>
    </xf>
    <xf numFmtId="3" fontId="15" fillId="0" borderId="12" xfId="0" applyNumberFormat="1" applyFont="1" applyFill="1" applyBorder="1" applyAlignment="1" applyProtection="1">
      <alignment horizontal="center" vertical="center"/>
      <protection locked="0"/>
    </xf>
    <xf numFmtId="3" fontId="15" fillId="0" borderId="43" xfId="0" applyNumberFormat="1" applyFont="1" applyFill="1" applyBorder="1" applyAlignment="1" applyProtection="1">
      <alignment horizontal="center" vertical="center"/>
      <protection locked="0"/>
    </xf>
    <xf numFmtId="3" fontId="15" fillId="0" borderId="28" xfId="0" applyNumberFormat="1" applyFont="1" applyFill="1" applyBorder="1" applyAlignment="1" applyProtection="1">
      <alignment horizontal="center" vertical="center"/>
      <protection locked="0"/>
    </xf>
    <xf numFmtId="3" fontId="15" fillId="0" borderId="18" xfId="0" applyNumberFormat="1" applyFont="1" applyFill="1" applyBorder="1" applyAlignment="1" applyProtection="1">
      <alignment horizontal="center" vertical="center"/>
      <protection locked="0"/>
    </xf>
    <xf numFmtId="3" fontId="1" fillId="0" borderId="36" xfId="59" applyNumberFormat="1" applyFont="1" applyFill="1" applyBorder="1" applyAlignment="1">
      <alignment horizontal="center" vertical="center"/>
      <protection/>
    </xf>
    <xf numFmtId="3" fontId="21" fillId="0" borderId="13" xfId="0" applyNumberFormat="1" applyFont="1" applyBorder="1" applyAlignment="1">
      <alignment horizontal="center" vertical="center"/>
    </xf>
    <xf numFmtId="3" fontId="21" fillId="0" borderId="54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3" fontId="17" fillId="0" borderId="20" xfId="0" applyNumberFormat="1" applyFont="1" applyBorder="1" applyAlignment="1">
      <alignment horizontal="center" vertical="center"/>
    </xf>
    <xf numFmtId="3" fontId="94" fillId="0" borderId="35" xfId="0" applyNumberFormat="1" applyFont="1" applyBorder="1" applyAlignment="1">
      <alignment horizontal="center" vertical="center"/>
    </xf>
    <xf numFmtId="3" fontId="94" fillId="0" borderId="12" xfId="0" applyNumberFormat="1" applyFont="1" applyBorder="1" applyAlignment="1">
      <alignment horizontal="center" vertical="center"/>
    </xf>
    <xf numFmtId="3" fontId="94" fillId="0" borderId="13" xfId="0" applyNumberFormat="1" applyFont="1" applyBorder="1" applyAlignment="1">
      <alignment horizontal="center" vertical="center"/>
    </xf>
    <xf numFmtId="3" fontId="94" fillId="0" borderId="36" xfId="0" applyNumberFormat="1" applyFont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3" fontId="94" fillId="0" borderId="4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1" fillId="0" borderId="70" xfId="0" applyNumberFormat="1" applyFont="1" applyBorder="1" applyAlignment="1">
      <alignment horizontal="center" vertical="center"/>
    </xf>
    <xf numFmtId="3" fontId="1" fillId="33" borderId="62" xfId="0" applyNumberFormat="1" applyFont="1" applyFill="1" applyBorder="1" applyAlignment="1">
      <alignment horizontal="center" vertical="center"/>
    </xf>
    <xf numFmtId="3" fontId="1" fillId="33" borderId="39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3" fontId="1" fillId="0" borderId="54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32" borderId="11" xfId="0" applyNumberFormat="1" applyFont="1" applyFill="1" applyBorder="1" applyAlignment="1">
      <alignment horizontal="center" vertical="center"/>
    </xf>
    <xf numFmtId="3" fontId="1" fillId="32" borderId="19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3" fontId="1" fillId="32" borderId="17" xfId="0" applyNumberFormat="1" applyFont="1" applyFill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1" fillId="32" borderId="38" xfId="0" applyNumberFormat="1" applyFont="1" applyFill="1" applyBorder="1" applyAlignment="1">
      <alignment horizontal="center" vertical="center"/>
    </xf>
    <xf numFmtId="3" fontId="1" fillId="33" borderId="50" xfId="0" applyNumberFormat="1" applyFont="1" applyFill="1" applyBorder="1" applyAlignment="1">
      <alignment horizontal="center" vertical="center"/>
    </xf>
    <xf numFmtId="3" fontId="1" fillId="0" borderId="71" xfId="0" applyNumberFormat="1" applyFont="1" applyBorder="1" applyAlignment="1">
      <alignment horizontal="center" vertical="center"/>
    </xf>
    <xf numFmtId="0" fontId="1" fillId="0" borderId="10" xfId="59" applyFont="1" applyFill="1" applyBorder="1" applyAlignment="1">
      <alignment horizontal="left" vertical="center" wrapText="1"/>
      <protection/>
    </xf>
    <xf numFmtId="0" fontId="1" fillId="0" borderId="10" xfId="59" applyFont="1" applyFill="1" applyBorder="1" applyAlignment="1">
      <alignment horizontal="left" vertical="center"/>
      <protection/>
    </xf>
    <xf numFmtId="0" fontId="1" fillId="0" borderId="28" xfId="59" applyFont="1" applyFill="1" applyBorder="1" applyAlignment="1">
      <alignment horizontal="left" vertical="center" wrapText="1"/>
      <protection/>
    </xf>
    <xf numFmtId="0" fontId="1" fillId="0" borderId="11" xfId="59" applyFont="1" applyFill="1" applyBorder="1" applyAlignment="1">
      <alignment horizontal="left" vertical="center" wrapText="1"/>
      <protection/>
    </xf>
    <xf numFmtId="0" fontId="1" fillId="0" borderId="70" xfId="59" applyFont="1" applyFill="1" applyBorder="1" applyAlignment="1">
      <alignment horizontal="left" vertical="center" wrapText="1"/>
      <protection/>
    </xf>
    <xf numFmtId="3" fontId="1" fillId="0" borderId="50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 applyProtection="1">
      <alignment horizontal="center" vertical="center"/>
      <protection locked="0"/>
    </xf>
    <xf numFmtId="3" fontId="15" fillId="0" borderId="31" xfId="0" applyNumberFormat="1" applyFont="1" applyFill="1" applyBorder="1" applyAlignment="1" applyProtection="1">
      <alignment horizontal="center" vertical="center"/>
      <protection locked="0"/>
    </xf>
    <xf numFmtId="3" fontId="15" fillId="0" borderId="10" xfId="0" applyNumberFormat="1" applyFont="1" applyBorder="1" applyAlignment="1" applyProtection="1">
      <alignment horizontal="center" vertical="center"/>
      <protection locked="0"/>
    </xf>
    <xf numFmtId="3" fontId="15" fillId="0" borderId="16" xfId="0" applyNumberFormat="1" applyFont="1" applyFill="1" applyBorder="1" applyAlignment="1" applyProtection="1">
      <alignment horizontal="center" vertical="center"/>
      <protection locked="0"/>
    </xf>
    <xf numFmtId="3" fontId="15" fillId="0" borderId="11" xfId="0" applyNumberFormat="1" applyFont="1" applyBorder="1" applyAlignment="1" applyProtection="1">
      <alignment horizontal="center" vertical="center"/>
      <protection locked="0"/>
    </xf>
    <xf numFmtId="3" fontId="15" fillId="0" borderId="19" xfId="0" applyNumberFormat="1" applyFont="1" applyFill="1" applyBorder="1" applyAlignment="1" applyProtection="1">
      <alignment horizontal="center" vertical="center"/>
      <protection locked="0"/>
    </xf>
    <xf numFmtId="3" fontId="15" fillId="0" borderId="12" xfId="0" applyNumberFormat="1" applyFont="1" applyBorder="1" applyAlignment="1" applyProtection="1">
      <alignment horizontal="center" vertical="center"/>
      <protection locked="0"/>
    </xf>
    <xf numFmtId="3" fontId="15" fillId="0" borderId="13" xfId="0" applyNumberFormat="1" applyFont="1" applyFill="1" applyBorder="1" applyAlignment="1" applyProtection="1">
      <alignment horizontal="center" vertical="center"/>
      <protection locked="0"/>
    </xf>
    <xf numFmtId="3" fontId="15" fillId="0" borderId="20" xfId="0" applyNumberFormat="1" applyFont="1" applyFill="1" applyBorder="1" applyAlignment="1" applyProtection="1">
      <alignment horizontal="center" vertical="center"/>
      <protection locked="0"/>
    </xf>
    <xf numFmtId="3" fontId="15" fillId="0" borderId="43" xfId="0" applyNumberFormat="1" applyFont="1" applyBorder="1" applyAlignment="1" applyProtection="1">
      <alignment horizontal="center" vertical="center"/>
      <protection locked="0"/>
    </xf>
    <xf numFmtId="3" fontId="15" fillId="0" borderId="72" xfId="0" applyNumberFormat="1" applyFont="1" applyFill="1" applyBorder="1" applyAlignment="1" applyProtection="1">
      <alignment horizontal="center" vertical="center"/>
      <protection locked="0"/>
    </xf>
    <xf numFmtId="3" fontId="15" fillId="0" borderId="28" xfId="0" applyNumberFormat="1" applyFont="1" applyBorder="1" applyAlignment="1" applyProtection="1">
      <alignment horizontal="center" vertical="center"/>
      <protection locked="0"/>
    </xf>
    <xf numFmtId="3" fontId="15" fillId="0" borderId="71" xfId="0" applyNumberFormat="1" applyFont="1" applyFill="1" applyBorder="1" applyAlignment="1" applyProtection="1">
      <alignment horizontal="center" vertical="center"/>
      <protection locked="0"/>
    </xf>
    <xf numFmtId="3" fontId="15" fillId="0" borderId="18" xfId="0" applyNumberFormat="1" applyFont="1" applyBorder="1" applyAlignment="1" applyProtection="1">
      <alignment horizontal="center" vertical="center"/>
      <protection locked="0"/>
    </xf>
    <xf numFmtId="3" fontId="15" fillId="0" borderId="27" xfId="0" applyNumberFormat="1" applyFont="1" applyFill="1" applyBorder="1" applyAlignment="1" applyProtection="1">
      <alignment horizontal="center" vertical="center"/>
      <protection/>
    </xf>
    <xf numFmtId="3" fontId="15" fillId="0" borderId="10" xfId="0" applyNumberFormat="1" applyFont="1" applyFill="1" applyBorder="1" applyAlignment="1" applyProtection="1">
      <alignment horizontal="center" vertical="center"/>
      <protection/>
    </xf>
    <xf numFmtId="3" fontId="15" fillId="0" borderId="11" xfId="0" applyNumberFormat="1" applyFont="1" applyFill="1" applyBorder="1" applyAlignment="1" applyProtection="1">
      <alignment horizontal="center" vertical="center"/>
      <protection/>
    </xf>
    <xf numFmtId="3" fontId="15" fillId="0" borderId="12" xfId="0" applyNumberFormat="1" applyFont="1" applyFill="1" applyBorder="1" applyAlignment="1" applyProtection="1">
      <alignment horizontal="center" vertical="center"/>
      <protection/>
    </xf>
    <xf numFmtId="3" fontId="15" fillId="0" borderId="43" xfId="0" applyNumberFormat="1" applyFont="1" applyFill="1" applyBorder="1" applyAlignment="1" applyProtection="1">
      <alignment horizontal="center" vertical="center"/>
      <protection/>
    </xf>
    <xf numFmtId="3" fontId="15" fillId="0" borderId="28" xfId="0" applyNumberFormat="1" applyFont="1" applyFill="1" applyBorder="1" applyAlignment="1" applyProtection="1">
      <alignment horizontal="center" vertical="center"/>
      <protection/>
    </xf>
    <xf numFmtId="3" fontId="15" fillId="0" borderId="19" xfId="0" applyNumberFormat="1" applyFont="1" applyFill="1" applyBorder="1" applyAlignment="1" applyProtection="1">
      <alignment horizontal="center" vertical="center"/>
      <protection/>
    </xf>
    <xf numFmtId="0" fontId="89" fillId="33" borderId="41" xfId="0" applyFont="1" applyFill="1" applyBorder="1" applyAlignment="1">
      <alignment horizontal="center" vertical="center"/>
    </xf>
    <xf numFmtId="3" fontId="89" fillId="33" borderId="41" xfId="0" applyNumberFormat="1" applyFont="1" applyFill="1" applyBorder="1" applyAlignment="1">
      <alignment horizontal="center" vertical="center"/>
    </xf>
    <xf numFmtId="3" fontId="89" fillId="0" borderId="25" xfId="0" applyNumberFormat="1" applyFont="1" applyBorder="1" applyAlignment="1">
      <alignment horizontal="center" vertical="center"/>
    </xf>
    <xf numFmtId="3" fontId="89" fillId="0" borderId="65" xfId="0" applyNumberFormat="1" applyFont="1" applyBorder="1" applyAlignment="1">
      <alignment horizontal="center" vertical="center"/>
    </xf>
    <xf numFmtId="3" fontId="89" fillId="0" borderId="26" xfId="0" applyNumberFormat="1" applyFont="1" applyBorder="1" applyAlignment="1">
      <alignment horizontal="center" vertical="center"/>
    </xf>
    <xf numFmtId="3" fontId="89" fillId="0" borderId="48" xfId="0" applyNumberFormat="1" applyFont="1" applyBorder="1" applyAlignment="1">
      <alignment horizontal="center" vertical="center"/>
    </xf>
    <xf numFmtId="0" fontId="89" fillId="0" borderId="37" xfId="0" applyFont="1" applyBorder="1" applyAlignment="1">
      <alignment horizontal="center" vertical="center"/>
    </xf>
    <xf numFmtId="3" fontId="89" fillId="0" borderId="37" xfId="0" applyNumberFormat="1" applyFont="1" applyBorder="1" applyAlignment="1">
      <alignment horizontal="center" vertical="center"/>
    </xf>
    <xf numFmtId="3" fontId="89" fillId="0" borderId="49" xfId="0" applyNumberFormat="1" applyFont="1" applyBorder="1" applyAlignment="1">
      <alignment horizontal="center" vertical="center"/>
    </xf>
    <xf numFmtId="3" fontId="89" fillId="33" borderId="50" xfId="0" applyNumberFormat="1" applyFont="1" applyFill="1" applyBorder="1" applyAlignment="1">
      <alignment horizontal="center" vertical="center"/>
    </xf>
    <xf numFmtId="0" fontId="89" fillId="0" borderId="48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center" vertical="center"/>
    </xf>
    <xf numFmtId="3" fontId="94" fillId="37" borderId="10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/>
    </xf>
    <xf numFmtId="3" fontId="1" fillId="0" borderId="38" xfId="59" applyNumberFormat="1" applyFont="1" applyFill="1" applyBorder="1" applyAlignment="1">
      <alignment horizontal="center" vertical="center"/>
      <protection/>
    </xf>
    <xf numFmtId="3" fontId="1" fillId="0" borderId="11" xfId="59" applyNumberFormat="1" applyFont="1" applyFill="1" applyBorder="1" applyAlignment="1">
      <alignment horizontal="center" vertical="center"/>
      <protection/>
    </xf>
    <xf numFmtId="3" fontId="1" fillId="0" borderId="20" xfId="59" applyNumberFormat="1" applyFont="1" applyFill="1" applyBorder="1" applyAlignment="1">
      <alignment horizontal="center" vertical="center"/>
      <protection/>
    </xf>
    <xf numFmtId="3" fontId="1" fillId="0" borderId="35" xfId="0" applyNumberFormat="1" applyFont="1" applyBorder="1" applyAlignment="1">
      <alignment horizontal="center" vertical="center"/>
    </xf>
    <xf numFmtId="3" fontId="1" fillId="0" borderId="73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0" borderId="74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65" xfId="0" applyNumberFormat="1" applyFont="1" applyBorder="1" applyAlignment="1">
      <alignment horizontal="center" vertical="center"/>
    </xf>
    <xf numFmtId="3" fontId="1" fillId="0" borderId="44" xfId="0" applyNumberFormat="1" applyFont="1" applyBorder="1" applyAlignment="1">
      <alignment horizontal="center" vertical="center"/>
    </xf>
    <xf numFmtId="3" fontId="1" fillId="33" borderId="42" xfId="0" applyNumberFormat="1" applyFont="1" applyFill="1" applyBorder="1" applyAlignment="1">
      <alignment horizontal="center" vertical="center"/>
    </xf>
    <xf numFmtId="3" fontId="1" fillId="33" borderId="72" xfId="0" applyNumberFormat="1" applyFont="1" applyFill="1" applyBorder="1" applyAlignment="1">
      <alignment horizontal="center" vertical="center"/>
    </xf>
    <xf numFmtId="3" fontId="1" fillId="33" borderId="30" xfId="0" applyNumberFormat="1" applyFont="1" applyFill="1" applyBorder="1" applyAlignment="1">
      <alignment horizontal="center" vertical="center"/>
    </xf>
    <xf numFmtId="4" fontId="1" fillId="33" borderId="38" xfId="0" applyNumberFormat="1" applyFont="1" applyFill="1" applyBorder="1" applyAlignment="1">
      <alignment horizontal="center" vertical="center"/>
    </xf>
    <xf numFmtId="4" fontId="1" fillId="33" borderId="20" xfId="0" applyNumberFormat="1" applyFont="1" applyFill="1" applyBorder="1" applyAlignment="1">
      <alignment horizontal="center" vertical="center"/>
    </xf>
    <xf numFmtId="3" fontId="1" fillId="0" borderId="75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49" xfId="0" applyNumberFormat="1" applyFont="1" applyBorder="1" applyAlignment="1">
      <alignment horizontal="center" vertical="center"/>
    </xf>
    <xf numFmtId="3" fontId="1" fillId="33" borderId="43" xfId="0" applyNumberFormat="1" applyFont="1" applyFill="1" applyBorder="1" applyAlignment="1">
      <alignment horizontal="center" vertical="center"/>
    </xf>
    <xf numFmtId="3" fontId="2" fillId="0" borderId="10" xfId="59" applyNumberFormat="1" applyFont="1" applyFill="1" applyBorder="1" applyAlignment="1">
      <alignment horizontal="center" vertical="center"/>
      <protection/>
    </xf>
    <xf numFmtId="3" fontId="2" fillId="33" borderId="55" xfId="59" applyNumberFormat="1" applyFont="1" applyFill="1" applyBorder="1" applyAlignment="1">
      <alignment horizontal="center" vertical="center"/>
      <protection/>
    </xf>
    <xf numFmtId="3" fontId="1" fillId="0" borderId="10" xfId="59" applyNumberFormat="1" applyFont="1" applyBorder="1" applyAlignment="1">
      <alignment horizontal="center" vertical="center"/>
      <protection/>
    </xf>
    <xf numFmtId="3" fontId="2" fillId="0" borderId="16" xfId="59" applyNumberFormat="1" applyFont="1" applyFill="1" applyBorder="1" applyAlignment="1">
      <alignment horizontal="center" vertical="center"/>
      <protection/>
    </xf>
    <xf numFmtId="3" fontId="2" fillId="33" borderId="16" xfId="59" applyNumberFormat="1" applyFont="1" applyFill="1" applyBorder="1" applyAlignment="1">
      <alignment horizontal="center" vertical="center"/>
      <protection/>
    </xf>
    <xf numFmtId="3" fontId="1" fillId="0" borderId="16" xfId="59" applyNumberFormat="1" applyFont="1" applyBorder="1" applyAlignment="1">
      <alignment horizontal="center" vertical="center"/>
      <protection/>
    </xf>
    <xf numFmtId="3" fontId="1" fillId="0" borderId="10" xfId="59" applyNumberFormat="1" applyFont="1" applyBorder="1" applyAlignment="1">
      <alignment horizontal="center" vertical="center" wrapText="1"/>
      <protection/>
    </xf>
    <xf numFmtId="3" fontId="1" fillId="0" borderId="16" xfId="59" applyNumberFormat="1" applyFont="1" applyBorder="1" applyAlignment="1">
      <alignment horizontal="center" vertical="center" wrapText="1"/>
      <protection/>
    </xf>
    <xf numFmtId="3" fontId="2" fillId="33" borderId="11" xfId="59" applyNumberFormat="1" applyFont="1" applyFill="1" applyBorder="1" applyAlignment="1">
      <alignment horizontal="center" vertical="center"/>
      <protection/>
    </xf>
    <xf numFmtId="3" fontId="2" fillId="33" borderId="20" xfId="59" applyNumberFormat="1" applyFont="1" applyFill="1" applyBorder="1" applyAlignment="1">
      <alignment horizontal="center" vertical="center"/>
      <protection/>
    </xf>
    <xf numFmtId="0" fontId="1" fillId="0" borderId="19" xfId="0" applyFont="1" applyFill="1" applyBorder="1" applyAlignment="1">
      <alignment horizontal="center" wrapText="1"/>
    </xf>
    <xf numFmtId="0" fontId="1" fillId="32" borderId="55" xfId="0" applyFont="1" applyFill="1" applyBorder="1" applyAlignment="1">
      <alignment horizontal="center" wrapText="1"/>
    </xf>
    <xf numFmtId="0" fontId="36" fillId="0" borderId="10" xfId="0" applyFont="1" applyBorder="1" applyAlignment="1">
      <alignment horizontal="right" vertical="center"/>
    </xf>
    <xf numFmtId="0" fontId="97" fillId="0" borderId="10" xfId="0" applyFont="1" applyBorder="1" applyAlignment="1">
      <alignment horizontal="right" vertical="center"/>
    </xf>
    <xf numFmtId="0" fontId="36" fillId="0" borderId="10" xfId="0" applyFont="1" applyFill="1" applyBorder="1" applyAlignment="1">
      <alignment horizontal="right" vertical="center"/>
    </xf>
    <xf numFmtId="0" fontId="97" fillId="0" borderId="10" xfId="0" applyFont="1" applyFill="1" applyBorder="1" applyAlignment="1">
      <alignment horizontal="right" vertical="center"/>
    </xf>
    <xf numFmtId="0" fontId="37" fillId="0" borderId="10" xfId="0" applyFont="1" applyBorder="1" applyAlignment="1">
      <alignment horizontal="center" vertical="center" wrapText="1"/>
    </xf>
    <xf numFmtId="0" fontId="98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0" fontId="98" fillId="0" borderId="10" xfId="0" applyFont="1" applyBorder="1" applyAlignment="1">
      <alignment/>
    </xf>
    <xf numFmtId="0" fontId="38" fillId="0" borderId="28" xfId="0" applyFont="1" applyBorder="1" applyAlignment="1">
      <alignment/>
    </xf>
    <xf numFmtId="0" fontId="99" fillId="0" borderId="10" xfId="0" applyFont="1" applyBorder="1" applyAlignment="1">
      <alignment/>
    </xf>
    <xf numFmtId="0" fontId="36" fillId="0" borderId="16" xfId="0" applyFont="1" applyBorder="1" applyAlignment="1">
      <alignment/>
    </xf>
    <xf numFmtId="0" fontId="100" fillId="0" borderId="16" xfId="0" applyFont="1" applyBorder="1" applyAlignment="1">
      <alignment vertical="center" wrapText="1"/>
    </xf>
    <xf numFmtId="0" fontId="101" fillId="0" borderId="16" xfId="0" applyFont="1" applyBorder="1" applyAlignment="1">
      <alignment wrapText="1"/>
    </xf>
    <xf numFmtId="0" fontId="39" fillId="0" borderId="16" xfId="0" applyFont="1" applyBorder="1" applyAlignment="1">
      <alignment wrapText="1"/>
    </xf>
    <xf numFmtId="0" fontId="39" fillId="0" borderId="71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6" xfId="0" applyFont="1" applyBorder="1" applyAlignment="1">
      <alignment/>
    </xf>
    <xf numFmtId="3" fontId="38" fillId="0" borderId="16" xfId="0" applyNumberFormat="1" applyFont="1" applyBorder="1" applyAlignment="1">
      <alignment horizontal="center" vertical="center"/>
    </xf>
    <xf numFmtId="3" fontId="38" fillId="0" borderId="56" xfId="0" applyNumberFormat="1" applyFont="1" applyBorder="1" applyAlignment="1">
      <alignment horizontal="center" vertical="center"/>
    </xf>
    <xf numFmtId="3" fontId="40" fillId="0" borderId="65" xfId="0" applyNumberFormat="1" applyFont="1" applyBorder="1" applyAlignment="1">
      <alignment horizontal="center" vertical="center"/>
    </xf>
    <xf numFmtId="3" fontId="40" fillId="0" borderId="50" xfId="0" applyNumberFormat="1" applyFont="1" applyBorder="1" applyAlignment="1">
      <alignment horizontal="center" vertical="center"/>
    </xf>
    <xf numFmtId="3" fontId="36" fillId="0" borderId="48" xfId="0" applyNumberFormat="1" applyFont="1" applyBorder="1" applyAlignment="1">
      <alignment horizontal="center" vertical="center"/>
    </xf>
    <xf numFmtId="0" fontId="96" fillId="7" borderId="40" xfId="0" applyFont="1" applyFill="1" applyBorder="1" applyAlignment="1">
      <alignment horizontal="center" vertical="center" wrapText="1"/>
    </xf>
    <xf numFmtId="0" fontId="96" fillId="7" borderId="45" xfId="0" applyFont="1" applyFill="1" applyBorder="1" applyAlignment="1">
      <alignment horizontal="center" vertical="center" wrapText="1"/>
    </xf>
    <xf numFmtId="3" fontId="41" fillId="0" borderId="54" xfId="0" applyNumberFormat="1" applyFont="1" applyFill="1" applyBorder="1" applyAlignment="1">
      <alignment horizontal="center" vertical="center"/>
    </xf>
    <xf numFmtId="3" fontId="41" fillId="0" borderId="55" xfId="0" applyNumberFormat="1" applyFont="1" applyBorder="1" applyAlignment="1">
      <alignment horizontal="center" vertical="center"/>
    </xf>
    <xf numFmtId="3" fontId="41" fillId="0" borderId="16" xfId="0" applyNumberFormat="1" applyFont="1" applyBorder="1" applyAlignment="1">
      <alignment horizontal="center" vertical="center"/>
    </xf>
    <xf numFmtId="3" fontId="41" fillId="0" borderId="20" xfId="0" applyNumberFormat="1" applyFont="1" applyBorder="1" applyAlignment="1">
      <alignment horizontal="center" vertical="center"/>
    </xf>
    <xf numFmtId="3" fontId="36" fillId="0" borderId="54" xfId="0" applyNumberFormat="1" applyFont="1" applyFill="1" applyBorder="1" applyAlignment="1">
      <alignment horizontal="center" vertical="center"/>
    </xf>
    <xf numFmtId="3" fontId="36" fillId="0" borderId="55" xfId="0" applyNumberFormat="1" applyFont="1" applyBorder="1" applyAlignment="1">
      <alignment horizontal="center" vertical="center"/>
    </xf>
    <xf numFmtId="3" fontId="36" fillId="0" borderId="16" xfId="0" applyNumberFormat="1" applyFont="1" applyBorder="1" applyAlignment="1">
      <alignment horizontal="center" vertical="center"/>
    </xf>
    <xf numFmtId="3" fontId="36" fillId="0" borderId="20" xfId="0" applyNumberFormat="1" applyFont="1" applyBorder="1" applyAlignment="1">
      <alignment horizontal="center" vertical="center"/>
    </xf>
    <xf numFmtId="3" fontId="41" fillId="0" borderId="12" xfId="0" applyNumberFormat="1" applyFont="1" applyFill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3" fontId="41" fillId="0" borderId="11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36" xfId="0" applyNumberFormat="1" applyFont="1" applyBorder="1" applyAlignment="1">
      <alignment horizontal="center" vertical="center"/>
    </xf>
    <xf numFmtId="3" fontId="36" fillId="0" borderId="12" xfId="0" applyNumberFormat="1" applyFont="1" applyBorder="1" applyAlignment="1">
      <alignment horizontal="center" vertical="center"/>
    </xf>
    <xf numFmtId="3" fontId="36" fillId="0" borderId="76" xfId="0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3" fontId="36" fillId="0" borderId="56" xfId="0" applyNumberFormat="1" applyFont="1" applyBorder="1" applyAlignment="1">
      <alignment horizontal="center" vertical="center"/>
    </xf>
    <xf numFmtId="3" fontId="36" fillId="0" borderId="70" xfId="0" applyNumberFormat="1" applyFont="1" applyBorder="1" applyAlignment="1">
      <alignment horizontal="center" vertical="center"/>
    </xf>
    <xf numFmtId="3" fontId="36" fillId="0" borderId="28" xfId="0" applyNumberFormat="1" applyFont="1" applyBorder="1" applyAlignment="1">
      <alignment horizontal="center" vertical="center"/>
    </xf>
    <xf numFmtId="3" fontId="36" fillId="0" borderId="68" xfId="0" applyNumberFormat="1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3" fontId="39" fillId="0" borderId="36" xfId="0" applyNumberFormat="1" applyFont="1" applyBorder="1" applyAlignment="1">
      <alignment horizontal="center" vertical="center"/>
    </xf>
    <xf numFmtId="3" fontId="39" fillId="0" borderId="13" xfId="0" applyNumberFormat="1" applyFont="1" applyBorder="1" applyAlignment="1">
      <alignment horizontal="center" vertical="center"/>
    </xf>
    <xf numFmtId="3" fontId="39" fillId="0" borderId="11" xfId="0" applyNumberFormat="1" applyFont="1" applyBorder="1" applyAlignment="1">
      <alignment horizontal="center" vertical="center"/>
    </xf>
    <xf numFmtId="3" fontId="39" fillId="0" borderId="43" xfId="0" applyNumberFormat="1" applyFont="1" applyBorder="1" applyAlignment="1">
      <alignment horizontal="center" vertical="center"/>
    </xf>
    <xf numFmtId="3" fontId="39" fillId="0" borderId="5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3" fontId="36" fillId="32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38" borderId="16" xfId="59" applyFont="1" applyFill="1" applyBorder="1" applyAlignment="1">
      <alignment horizontal="left" vertical="center" wrapText="1"/>
      <protection/>
    </xf>
    <xf numFmtId="49" fontId="1" fillId="38" borderId="16" xfId="59" applyNumberFormat="1" applyFont="1" applyFill="1" applyBorder="1" applyAlignment="1">
      <alignment horizontal="center" vertical="center" wrapText="1"/>
      <protection/>
    </xf>
    <xf numFmtId="0" fontId="1" fillId="38" borderId="16" xfId="59" applyFont="1" applyFill="1" applyBorder="1" applyAlignment="1">
      <alignment vertical="center"/>
      <protection/>
    </xf>
    <xf numFmtId="0" fontId="1" fillId="38" borderId="16" xfId="59" applyFont="1" applyFill="1" applyBorder="1" applyAlignment="1">
      <alignment vertical="center" wrapText="1"/>
      <protection/>
    </xf>
    <xf numFmtId="3" fontId="1" fillId="0" borderId="53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44" fillId="0" borderId="16" xfId="0" applyFont="1" applyBorder="1" applyAlignment="1">
      <alignment wrapText="1"/>
    </xf>
    <xf numFmtId="0" fontId="44" fillId="0" borderId="20" xfId="0" applyFont="1" applyBorder="1" applyAlignment="1">
      <alignment/>
    </xf>
    <xf numFmtId="3" fontId="31" fillId="0" borderId="48" xfId="0" applyNumberFormat="1" applyFont="1" applyBorder="1" applyAlignment="1">
      <alignment horizontal="right" vertical="center"/>
    </xf>
    <xf numFmtId="3" fontId="36" fillId="0" borderId="48" xfId="0" applyNumberFormat="1" applyFont="1" applyBorder="1" applyAlignment="1">
      <alignment horizontal="right" vertical="center"/>
    </xf>
    <xf numFmtId="3" fontId="31" fillId="0" borderId="49" xfId="0" applyNumberFormat="1" applyFont="1" applyBorder="1" applyAlignment="1">
      <alignment horizontal="right" vertical="center"/>
    </xf>
    <xf numFmtId="1" fontId="102" fillId="0" borderId="16" xfId="0" applyNumberFormat="1" applyFont="1" applyBorder="1" applyAlignment="1">
      <alignment vertical="center" wrapText="1"/>
    </xf>
    <xf numFmtId="1" fontId="97" fillId="0" borderId="16" xfId="0" applyNumberFormat="1" applyFont="1" applyBorder="1" applyAlignment="1">
      <alignment vertical="center" wrapText="1"/>
    </xf>
    <xf numFmtId="1" fontId="97" fillId="0" borderId="16" xfId="0" applyNumberFormat="1" applyFont="1" applyBorder="1" applyAlignment="1">
      <alignment wrapText="1"/>
    </xf>
    <xf numFmtId="1" fontId="102" fillId="0" borderId="16" xfId="0" applyNumberFormat="1" applyFont="1" applyBorder="1" applyAlignment="1">
      <alignment wrapText="1"/>
    </xf>
    <xf numFmtId="1" fontId="36" fillId="0" borderId="16" xfId="0" applyNumberFormat="1" applyFont="1" applyBorder="1" applyAlignment="1">
      <alignment wrapText="1"/>
    </xf>
    <xf numFmtId="1" fontId="97" fillId="0" borderId="16" xfId="0" applyNumberFormat="1" applyFont="1" applyBorder="1" applyAlignment="1">
      <alignment/>
    </xf>
    <xf numFmtId="0" fontId="11" fillId="32" borderId="10" xfId="59" applyFont="1" applyFill="1" applyBorder="1" applyAlignment="1">
      <alignment horizontal="left" vertical="center"/>
      <protection/>
    </xf>
    <xf numFmtId="0" fontId="1" fillId="32" borderId="10" xfId="59" applyFont="1" applyFill="1" applyBorder="1" applyAlignment="1">
      <alignment horizontal="left" vertical="center"/>
      <protection/>
    </xf>
    <xf numFmtId="0" fontId="2" fillId="32" borderId="10" xfId="59" applyFont="1" applyFill="1" applyBorder="1" applyAlignment="1">
      <alignment horizontal="left" vertical="center" wrapText="1"/>
      <protection/>
    </xf>
    <xf numFmtId="0" fontId="103" fillId="0" borderId="65" xfId="0" applyFont="1" applyBorder="1" applyAlignment="1">
      <alignment horizontal="left" vertical="center"/>
    </xf>
    <xf numFmtId="0" fontId="103" fillId="0" borderId="25" xfId="0" applyFont="1" applyBorder="1" applyAlignment="1">
      <alignment horizontal="center" vertical="center"/>
    </xf>
    <xf numFmtId="0" fontId="103" fillId="0" borderId="48" xfId="0" applyFont="1" applyBorder="1" applyAlignment="1">
      <alignment horizontal="left" vertical="center"/>
    </xf>
    <xf numFmtId="0" fontId="1" fillId="0" borderId="28" xfId="59" applyFont="1" applyFill="1" applyBorder="1" applyAlignment="1">
      <alignment horizontal="left" vertical="center"/>
      <protection/>
    </xf>
    <xf numFmtId="0" fontId="43" fillId="0" borderId="0" xfId="0" applyFont="1" applyFill="1" applyBorder="1" applyAlignment="1">
      <alignment horizontal="center"/>
    </xf>
    <xf numFmtId="2" fontId="91" fillId="0" borderId="10" xfId="0" applyNumberFormat="1" applyFont="1" applyBorder="1" applyAlignment="1">
      <alignment horizontal="center" vertical="center"/>
    </xf>
    <xf numFmtId="2" fontId="91" fillId="0" borderId="11" xfId="0" applyNumberFormat="1" applyFont="1" applyBorder="1" applyAlignment="1">
      <alignment horizontal="center" vertical="center"/>
    </xf>
    <xf numFmtId="3" fontId="17" fillId="32" borderId="16" xfId="0" applyNumberFormat="1" applyFont="1" applyFill="1" applyBorder="1" applyAlignment="1">
      <alignment horizontal="center" vertical="center"/>
    </xf>
    <xf numFmtId="3" fontId="96" fillId="32" borderId="10" xfId="60" applyNumberFormat="1" applyFont="1" applyFill="1" applyBorder="1" applyAlignment="1">
      <alignment horizontal="center" vertical="center"/>
      <protection/>
    </xf>
    <xf numFmtId="3" fontId="96" fillId="32" borderId="12" xfId="60" applyNumberFormat="1" applyFont="1" applyFill="1" applyBorder="1" applyAlignment="1">
      <alignment horizontal="center" vertical="center"/>
      <protection/>
    </xf>
    <xf numFmtId="3" fontId="96" fillId="32" borderId="13" xfId="60" applyNumberFormat="1" applyFont="1" applyFill="1" applyBorder="1" applyAlignment="1">
      <alignment horizontal="center" vertical="center"/>
      <protection/>
    </xf>
    <xf numFmtId="3" fontId="96" fillId="32" borderId="16" xfId="60" applyNumberFormat="1" applyFont="1" applyFill="1" applyBorder="1" applyAlignment="1">
      <alignment horizontal="center" vertical="center"/>
      <protection/>
    </xf>
    <xf numFmtId="3" fontId="96" fillId="32" borderId="11" xfId="60" applyNumberFormat="1" applyFont="1" applyFill="1" applyBorder="1" applyAlignment="1">
      <alignment horizontal="center" vertical="center"/>
      <protection/>
    </xf>
    <xf numFmtId="3" fontId="96" fillId="32" borderId="20" xfId="60" applyNumberFormat="1" applyFont="1" applyFill="1" applyBorder="1" applyAlignment="1">
      <alignment horizontal="center" vertical="center"/>
      <protection/>
    </xf>
    <xf numFmtId="3" fontId="96" fillId="32" borderId="43" xfId="60" applyNumberFormat="1" applyFont="1" applyFill="1" applyBorder="1" applyAlignment="1">
      <alignment horizontal="center" vertical="center"/>
      <protection/>
    </xf>
    <xf numFmtId="3" fontId="96" fillId="32" borderId="12" xfId="60" applyNumberFormat="1" applyFont="1" applyFill="1" applyBorder="1" applyAlignment="1">
      <alignment horizontal="center" vertical="center" wrapText="1"/>
      <protection/>
    </xf>
    <xf numFmtId="3" fontId="104" fillId="32" borderId="10" xfId="60" applyNumberFormat="1" applyFont="1" applyFill="1" applyBorder="1" applyAlignment="1">
      <alignment horizontal="center" vertical="center" wrapText="1"/>
      <protection/>
    </xf>
    <xf numFmtId="3" fontId="96" fillId="32" borderId="10" xfId="60" applyNumberFormat="1" applyFont="1" applyFill="1" applyBorder="1" applyAlignment="1">
      <alignment horizontal="center" vertical="center" wrapText="1"/>
      <protection/>
    </xf>
    <xf numFmtId="3" fontId="36" fillId="32" borderId="16" xfId="0" applyNumberFormat="1" applyFont="1" applyFill="1" applyBorder="1" applyAlignment="1">
      <alignment horizontal="center" vertical="center"/>
    </xf>
    <xf numFmtId="3" fontId="41" fillId="32" borderId="10" xfId="0" applyNumberFormat="1" applyFont="1" applyFill="1" applyBorder="1" applyAlignment="1">
      <alignment horizontal="center" vertical="center"/>
    </xf>
    <xf numFmtId="3" fontId="1" fillId="32" borderId="35" xfId="59" applyNumberFormat="1" applyFont="1" applyFill="1" applyBorder="1" applyAlignment="1">
      <alignment horizontal="center" vertical="center"/>
      <protection/>
    </xf>
    <xf numFmtId="3" fontId="1" fillId="32" borderId="12" xfId="59" applyNumberFormat="1" applyFont="1" applyFill="1" applyBorder="1" applyAlignment="1">
      <alignment horizontal="center" vertical="center"/>
      <protection/>
    </xf>
    <xf numFmtId="3" fontId="1" fillId="32" borderId="13" xfId="59" applyNumberFormat="1" applyFont="1" applyFill="1" applyBorder="1" applyAlignment="1">
      <alignment horizontal="center" vertical="center"/>
      <protection/>
    </xf>
    <xf numFmtId="3" fontId="1" fillId="32" borderId="36" xfId="59" applyNumberFormat="1" applyFont="1" applyFill="1" applyBorder="1" applyAlignment="1">
      <alignment horizontal="center" vertical="center"/>
      <protection/>
    </xf>
    <xf numFmtId="3" fontId="1" fillId="0" borderId="10" xfId="44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28" xfId="44" applyNumberFormat="1" applyFont="1" applyFill="1" applyBorder="1" applyAlignment="1">
      <alignment horizontal="right" vertical="center"/>
    </xf>
    <xf numFmtId="3" fontId="1" fillId="0" borderId="28" xfId="0" applyNumberFormat="1" applyFont="1" applyBorder="1" applyAlignment="1">
      <alignment horizontal="right" vertical="center"/>
    </xf>
    <xf numFmtId="3" fontId="1" fillId="0" borderId="71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/>
    </xf>
    <xf numFmtId="3" fontId="1" fillId="0" borderId="52" xfId="44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1" fillId="0" borderId="11" xfId="44" applyNumberFormat="1" applyFont="1" applyFill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0" borderId="63" xfId="44" applyNumberFormat="1" applyFont="1" applyFill="1" applyBorder="1" applyAlignment="1">
      <alignment horizontal="right" vertical="center"/>
    </xf>
    <xf numFmtId="3" fontId="1" fillId="0" borderId="55" xfId="44" applyNumberFormat="1" applyFont="1" applyFill="1" applyBorder="1" applyAlignment="1">
      <alignment horizontal="right" vertical="center"/>
    </xf>
    <xf numFmtId="3" fontId="1" fillId="0" borderId="77" xfId="0" applyNumberFormat="1" applyFont="1" applyBorder="1" applyAlignment="1">
      <alignment horizontal="right" vertical="center"/>
    </xf>
    <xf numFmtId="3" fontId="1" fillId="0" borderId="56" xfId="0" applyNumberFormat="1" applyFont="1" applyBorder="1" applyAlignment="1">
      <alignment horizontal="right" vertical="center"/>
    </xf>
    <xf numFmtId="3" fontId="1" fillId="0" borderId="19" xfId="44" applyNumberFormat="1" applyFont="1" applyFill="1" applyBorder="1" applyAlignment="1">
      <alignment horizontal="right" vertical="center"/>
    </xf>
    <xf numFmtId="3" fontId="1" fillId="0" borderId="43" xfId="0" applyNumberFormat="1" applyFont="1" applyBorder="1" applyAlignment="1">
      <alignment horizontal="right" vertical="center"/>
    </xf>
    <xf numFmtId="3" fontId="1" fillId="0" borderId="39" xfId="44" applyNumberFormat="1" applyFont="1" applyFill="1" applyBorder="1" applyAlignment="1">
      <alignment horizontal="right" vertical="center"/>
    </xf>
    <xf numFmtId="3" fontId="1" fillId="33" borderId="62" xfId="44" applyNumberFormat="1" applyFont="1" applyFill="1" applyBorder="1" applyAlignment="1">
      <alignment horizontal="right" vertical="center"/>
    </xf>
    <xf numFmtId="3" fontId="89" fillId="0" borderId="25" xfId="0" applyNumberFormat="1" applyFont="1" applyBorder="1" applyAlignment="1">
      <alignment horizontal="right" vertical="center"/>
    </xf>
    <xf numFmtId="3" fontId="89" fillId="0" borderId="65" xfId="0" applyNumberFormat="1" applyFont="1" applyBorder="1" applyAlignment="1">
      <alignment horizontal="right" vertical="center"/>
    </xf>
    <xf numFmtId="3" fontId="89" fillId="0" borderId="26" xfId="0" applyNumberFormat="1" applyFont="1" applyBorder="1" applyAlignment="1">
      <alignment horizontal="right" vertical="center"/>
    </xf>
    <xf numFmtId="3" fontId="89" fillId="0" borderId="48" xfId="0" applyNumberFormat="1" applyFont="1" applyBorder="1" applyAlignment="1">
      <alignment horizontal="right" vertical="center"/>
    </xf>
    <xf numFmtId="3" fontId="89" fillId="0" borderId="37" xfId="0" applyNumberFormat="1" applyFont="1" applyBorder="1" applyAlignment="1">
      <alignment horizontal="right" vertical="center"/>
    </xf>
    <xf numFmtId="3" fontId="89" fillId="0" borderId="49" xfId="0" applyNumberFormat="1" applyFont="1" applyBorder="1" applyAlignment="1">
      <alignment horizontal="right" vertical="center"/>
    </xf>
    <xf numFmtId="3" fontId="89" fillId="33" borderId="41" xfId="0" applyNumberFormat="1" applyFont="1" applyFill="1" applyBorder="1" applyAlignment="1">
      <alignment horizontal="right" vertical="center"/>
    </xf>
    <xf numFmtId="3" fontId="1" fillId="0" borderId="35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33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36" xfId="0" applyNumberFormat="1" applyFont="1" applyBorder="1" applyAlignment="1">
      <alignment horizontal="right" vertical="center"/>
    </xf>
    <xf numFmtId="3" fontId="95" fillId="0" borderId="38" xfId="0" applyNumberFormat="1" applyFont="1" applyBorder="1" applyAlignment="1">
      <alignment horizontal="right" vertical="center"/>
    </xf>
    <xf numFmtId="0" fontId="31" fillId="0" borderId="0" xfId="0" applyFont="1" applyBorder="1" applyAlignment="1">
      <alignment horizontal="center" vertical="center" wrapText="1"/>
    </xf>
    <xf numFmtId="193" fontId="5" fillId="33" borderId="73" xfId="0" applyNumberFormat="1" applyFont="1" applyFill="1" applyBorder="1" applyAlignment="1">
      <alignment horizontal="center" vertical="center" wrapText="1"/>
    </xf>
    <xf numFmtId="193" fontId="5" fillId="33" borderId="44" xfId="0" applyNumberFormat="1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78" xfId="0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3" fontId="5" fillId="33" borderId="57" xfId="0" applyNumberFormat="1" applyFont="1" applyFill="1" applyBorder="1" applyAlignment="1">
      <alignment horizontal="center" vertical="center" wrapText="1"/>
    </xf>
    <xf numFmtId="3" fontId="5" fillId="33" borderId="43" xfId="0" applyNumberFormat="1" applyFont="1" applyFill="1" applyBorder="1" applyAlignment="1">
      <alignment horizontal="center" vertical="center" wrapText="1"/>
    </xf>
    <xf numFmtId="0" fontId="5" fillId="33" borderId="7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6" fillId="33" borderId="29" xfId="0" applyFont="1" applyFill="1" applyBorder="1" applyAlignment="1">
      <alignment horizontal="center" vertical="center" wrapText="1"/>
    </xf>
    <xf numFmtId="0" fontId="32" fillId="33" borderId="17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/>
    </xf>
    <xf numFmtId="0" fontId="16" fillId="33" borderId="31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16" fillId="33" borderId="73" xfId="0" applyFont="1" applyFill="1" applyBorder="1" applyAlignment="1">
      <alignment horizontal="center" vertical="center" wrapText="1"/>
    </xf>
    <xf numFmtId="0" fontId="16" fillId="33" borderId="44" xfId="0" applyFont="1" applyFill="1" applyBorder="1" applyAlignment="1">
      <alignment horizontal="center" vertical="center" wrapText="1"/>
    </xf>
    <xf numFmtId="0" fontId="16" fillId="33" borderId="75" xfId="0" applyFont="1" applyFill="1" applyBorder="1" applyAlignment="1">
      <alignment horizontal="center" vertical="center" wrapText="1"/>
    </xf>
    <xf numFmtId="0" fontId="16" fillId="33" borderId="50" xfId="0" applyFont="1" applyFill="1" applyBorder="1" applyAlignment="1">
      <alignment horizontal="center" vertical="center" wrapText="1"/>
    </xf>
    <xf numFmtId="0" fontId="2" fillId="33" borderId="80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9" fillId="0" borderId="0" xfId="0" applyFont="1" applyAlignment="1">
      <alignment horizontal="justify" wrapText="1"/>
    </xf>
    <xf numFmtId="0" fontId="105" fillId="0" borderId="0" xfId="0" applyFont="1" applyAlignment="1">
      <alignment horizontal="center"/>
    </xf>
    <xf numFmtId="49" fontId="89" fillId="0" borderId="0" xfId="0" applyNumberFormat="1" applyFont="1" applyAlignment="1">
      <alignment horizontal="justify" vertical="top" wrapText="1"/>
    </xf>
    <xf numFmtId="0" fontId="89" fillId="0" borderId="0" xfId="0" applyFont="1" applyAlignment="1">
      <alignment horizontal="left" wrapText="1"/>
    </xf>
    <xf numFmtId="3" fontId="5" fillId="33" borderId="76" xfId="0" applyNumberFormat="1" applyFont="1" applyFill="1" applyBorder="1" applyAlignment="1">
      <alignment horizontal="center" vertical="center" wrapText="1"/>
    </xf>
    <xf numFmtId="0" fontId="5" fillId="33" borderId="81" xfId="0" applyFont="1" applyFill="1" applyBorder="1" applyAlignment="1">
      <alignment horizontal="center" vertical="center"/>
    </xf>
    <xf numFmtId="0" fontId="5" fillId="33" borderId="7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 wrapText="1"/>
    </xf>
    <xf numFmtId="193" fontId="5" fillId="33" borderId="82" xfId="0" applyNumberFormat="1" applyFont="1" applyFill="1" applyBorder="1" applyAlignment="1">
      <alignment horizontal="center" vertical="center" wrapText="1"/>
    </xf>
    <xf numFmtId="193" fontId="5" fillId="33" borderId="69" xfId="0" applyNumberFormat="1" applyFont="1" applyFill="1" applyBorder="1" applyAlignment="1">
      <alignment horizontal="center" vertical="center" wrapText="1"/>
    </xf>
    <xf numFmtId="0" fontId="16" fillId="33" borderId="83" xfId="0" applyFont="1" applyFill="1" applyBorder="1" applyAlignment="1">
      <alignment horizontal="center" vertical="center" wrapText="1"/>
    </xf>
    <xf numFmtId="0" fontId="16" fillId="33" borderId="84" xfId="0" applyFont="1" applyFill="1" applyBorder="1" applyAlignment="1">
      <alignment horizontal="center" vertical="center" wrapText="1"/>
    </xf>
    <xf numFmtId="0" fontId="16" fillId="33" borderId="8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8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2" fontId="2" fillId="33" borderId="85" xfId="0" applyNumberFormat="1" applyFont="1" applyFill="1" applyBorder="1" applyAlignment="1">
      <alignment horizontal="center" vertical="center" wrapText="1"/>
    </xf>
    <xf numFmtId="2" fontId="2" fillId="33" borderId="24" xfId="0" applyNumberFormat="1" applyFont="1" applyFill="1" applyBorder="1" applyAlignment="1">
      <alignment horizontal="center" vertical="center" wrapText="1"/>
    </xf>
    <xf numFmtId="2" fontId="2" fillId="33" borderId="75" xfId="0" applyNumberFormat="1" applyFont="1" applyFill="1" applyBorder="1" applyAlignment="1">
      <alignment horizontal="center" vertical="center" wrapText="1"/>
    </xf>
    <xf numFmtId="2" fontId="2" fillId="33" borderId="53" xfId="0" applyNumberFormat="1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center" wrapText="1"/>
    </xf>
    <xf numFmtId="2" fontId="2" fillId="33" borderId="46" xfId="0" applyNumberFormat="1" applyFont="1" applyFill="1" applyBorder="1" applyAlignment="1">
      <alignment horizontal="center" vertical="center" wrapText="1"/>
    </xf>
    <xf numFmtId="0" fontId="2" fillId="33" borderId="86" xfId="0" applyFont="1" applyFill="1" applyBorder="1" applyAlignment="1">
      <alignment horizontal="center" vertical="center" wrapText="1"/>
    </xf>
    <xf numFmtId="0" fontId="2" fillId="33" borderId="84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33" borderId="31" xfId="59" applyFont="1" applyFill="1" applyBorder="1" applyAlignment="1">
      <alignment horizontal="center" vertical="center" wrapText="1"/>
      <protection/>
    </xf>
    <xf numFmtId="0" fontId="2" fillId="33" borderId="20" xfId="59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center" vertical="center" wrapText="1"/>
    </xf>
    <xf numFmtId="0" fontId="2" fillId="33" borderId="7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2" fillId="33" borderId="30" xfId="59" applyFont="1" applyFill="1" applyBorder="1" applyAlignment="1">
      <alignment horizontal="center" vertical="center" wrapText="1"/>
      <protection/>
    </xf>
    <xf numFmtId="0" fontId="2" fillId="33" borderId="38" xfId="59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2" fillId="33" borderId="27" xfId="59" applyFont="1" applyFill="1" applyBorder="1" applyAlignment="1">
      <alignment horizontal="center" vertical="center" wrapText="1"/>
      <protection/>
    </xf>
    <xf numFmtId="0" fontId="2" fillId="33" borderId="11" xfId="59" applyFont="1" applyFill="1" applyBorder="1" applyAlignment="1">
      <alignment horizontal="center" vertical="center" wrapText="1"/>
      <protection/>
    </xf>
    <xf numFmtId="0" fontId="2" fillId="33" borderId="29" xfId="59" applyFont="1" applyFill="1" applyBorder="1" applyAlignment="1">
      <alignment horizontal="center" vertical="center" wrapText="1"/>
      <protection/>
    </xf>
    <xf numFmtId="0" fontId="2" fillId="33" borderId="17" xfId="59" applyFont="1" applyFill="1" applyBorder="1" applyAlignment="1">
      <alignment horizontal="center" vertical="center" wrapText="1"/>
      <protection/>
    </xf>
    <xf numFmtId="0" fontId="96" fillId="33" borderId="83" xfId="60" applyFont="1" applyFill="1" applyBorder="1" applyAlignment="1">
      <alignment horizontal="center" vertical="center" wrapText="1"/>
      <protection/>
    </xf>
    <xf numFmtId="0" fontId="96" fillId="33" borderId="30" xfId="60" applyFont="1" applyFill="1" applyBorder="1" applyAlignment="1">
      <alignment horizontal="center" vertical="center" wrapText="1"/>
      <protection/>
    </xf>
    <xf numFmtId="3" fontId="96" fillId="33" borderId="62" xfId="60" applyNumberFormat="1" applyFont="1" applyFill="1" applyBorder="1" applyAlignment="1">
      <alignment horizontal="center" vertical="center"/>
      <protection/>
    </xf>
    <xf numFmtId="3" fontId="96" fillId="33" borderId="40" xfId="60" applyNumberFormat="1" applyFont="1" applyFill="1" applyBorder="1" applyAlignment="1">
      <alignment horizontal="center" vertical="center"/>
      <protection/>
    </xf>
    <xf numFmtId="0" fontId="105" fillId="0" borderId="0" xfId="60" applyFont="1" applyAlignment="1">
      <alignment horizontal="center"/>
      <protection/>
    </xf>
    <xf numFmtId="0" fontId="96" fillId="33" borderId="73" xfId="60" applyFont="1" applyFill="1" applyBorder="1" applyAlignment="1">
      <alignment horizontal="center" vertical="center" wrapText="1"/>
      <protection/>
    </xf>
    <xf numFmtId="0" fontId="96" fillId="33" borderId="44" xfId="60" applyFont="1" applyFill="1" applyBorder="1" applyAlignment="1">
      <alignment horizontal="center" vertical="center" wrapText="1"/>
      <protection/>
    </xf>
    <xf numFmtId="0" fontId="96" fillId="33" borderId="57" xfId="60" applyFont="1" applyFill="1" applyBorder="1" applyAlignment="1">
      <alignment horizontal="center" vertical="center" wrapText="1"/>
      <protection/>
    </xf>
    <xf numFmtId="0" fontId="96" fillId="33" borderId="43" xfId="60" applyFont="1" applyFill="1" applyBorder="1" applyAlignment="1">
      <alignment horizontal="center" vertical="center" wrapText="1"/>
      <protection/>
    </xf>
    <xf numFmtId="0" fontId="96" fillId="33" borderId="80" xfId="60" applyFont="1" applyFill="1" applyBorder="1" applyAlignment="1">
      <alignment horizontal="center" vertical="center" wrapText="1"/>
      <protection/>
    </xf>
    <xf numFmtId="0" fontId="13" fillId="33" borderId="83" xfId="60" applyFont="1" applyFill="1" applyBorder="1" applyAlignment="1">
      <alignment horizontal="center" vertical="center"/>
      <protection/>
    </xf>
    <xf numFmtId="0" fontId="13" fillId="33" borderId="30" xfId="60" applyFont="1" applyFill="1" applyBorder="1" applyAlignment="1">
      <alignment horizontal="center" vertical="center"/>
      <protection/>
    </xf>
    <xf numFmtId="0" fontId="96" fillId="33" borderId="83" xfId="60" applyFont="1" applyFill="1" applyBorder="1" applyAlignment="1">
      <alignment horizontal="center" vertical="center"/>
      <protection/>
    </xf>
    <xf numFmtId="0" fontId="96" fillId="33" borderId="30" xfId="60" applyFont="1" applyFill="1" applyBorder="1" applyAlignment="1">
      <alignment horizontal="center" vertical="center"/>
      <protection/>
    </xf>
    <xf numFmtId="0" fontId="1" fillId="33" borderId="7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87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 vertical="center" wrapText="1"/>
    </xf>
    <xf numFmtId="0" fontId="1" fillId="33" borderId="62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3" borderId="62" xfId="0" applyFont="1" applyFill="1" applyBorder="1" applyAlignment="1">
      <alignment horizontal="right" vertical="center" wrapText="1"/>
    </xf>
    <xf numFmtId="0" fontId="2" fillId="33" borderId="40" xfId="0" applyFont="1" applyFill="1" applyBorder="1" applyAlignment="1">
      <alignment horizontal="right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75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3" borderId="86" xfId="0" applyFont="1" applyFill="1" applyBorder="1" applyAlignment="1">
      <alignment horizontal="right" vertical="center" wrapText="1"/>
    </xf>
    <xf numFmtId="0" fontId="2" fillId="33" borderId="30" xfId="0" applyFont="1" applyFill="1" applyBorder="1" applyAlignment="1">
      <alignment horizontal="right" vertical="center" wrapText="1"/>
    </xf>
    <xf numFmtId="0" fontId="2" fillId="33" borderId="61" xfId="0" applyFont="1" applyFill="1" applyBorder="1" applyAlignment="1">
      <alignment horizontal="right" vertical="center" wrapText="1"/>
    </xf>
    <xf numFmtId="0" fontId="2" fillId="33" borderId="38" xfId="0" applyFont="1" applyFill="1" applyBorder="1" applyAlignment="1">
      <alignment horizontal="right" vertical="center" wrapText="1"/>
    </xf>
    <xf numFmtId="0" fontId="2" fillId="33" borderId="10" xfId="59" applyFont="1" applyFill="1" applyBorder="1" applyAlignment="1">
      <alignment horizontal="center" vertical="center" wrapText="1"/>
      <protection/>
    </xf>
    <xf numFmtId="0" fontId="2" fillId="33" borderId="16" xfId="59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33" borderId="15" xfId="59" applyFont="1" applyFill="1" applyBorder="1" applyAlignment="1">
      <alignment horizontal="center" vertical="center" wrapText="1"/>
      <protection/>
    </xf>
    <xf numFmtId="0" fontId="2" fillId="33" borderId="55" xfId="59" applyFont="1" applyFill="1" applyBorder="1" applyAlignment="1">
      <alignment horizontal="center" vertical="center" wrapText="1"/>
      <protection/>
    </xf>
    <xf numFmtId="0" fontId="2" fillId="33" borderId="36" xfId="59" applyFont="1" applyFill="1" applyBorder="1" applyAlignment="1">
      <alignment horizontal="center" vertical="center" wrapText="1"/>
      <protection/>
    </xf>
    <xf numFmtId="0" fontId="2" fillId="35" borderId="10" xfId="59" applyFont="1" applyFill="1" applyBorder="1" applyAlignment="1">
      <alignment horizontal="center" vertical="center" wrapText="1"/>
      <protection/>
    </xf>
    <xf numFmtId="0" fontId="2" fillId="34" borderId="57" xfId="59" applyFont="1" applyFill="1" applyBorder="1" applyAlignment="1">
      <alignment horizontal="center" vertical="center" wrapText="1"/>
      <protection/>
    </xf>
    <xf numFmtId="0" fontId="2" fillId="34" borderId="12" xfId="59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43" xfId="0" applyFont="1" applyFill="1" applyBorder="1" applyAlignment="1">
      <alignment horizontal="center" vertical="center" wrapText="1"/>
    </xf>
    <xf numFmtId="0" fontId="21" fillId="33" borderId="71" xfId="0" applyFont="1" applyFill="1" applyBorder="1" applyAlignment="1">
      <alignment horizontal="center" vertical="center" wrapText="1"/>
    </xf>
    <xf numFmtId="0" fontId="21" fillId="33" borderId="72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1" fillId="33" borderId="33" xfId="0" applyFont="1" applyFill="1" applyBorder="1" applyAlignment="1">
      <alignment horizontal="center" vertical="center" wrapText="1"/>
    </xf>
    <xf numFmtId="0" fontId="21" fillId="33" borderId="42" xfId="0" applyFont="1" applyFill="1" applyBorder="1" applyAlignment="1">
      <alignment horizontal="center" vertical="center" wrapText="1"/>
    </xf>
    <xf numFmtId="0" fontId="21" fillId="33" borderId="51" xfId="0" applyFont="1" applyFill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center" vertical="center" wrapText="1"/>
    </xf>
    <xf numFmtId="0" fontId="17" fillId="33" borderId="37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horizontal="center" vertical="center"/>
    </xf>
    <xf numFmtId="0" fontId="17" fillId="33" borderId="29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17" fillId="33" borderId="49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17" fillId="33" borderId="51" xfId="0" applyFont="1" applyFill="1" applyBorder="1" applyAlignment="1">
      <alignment horizontal="center" vertical="center" wrapText="1"/>
    </xf>
    <xf numFmtId="0" fontId="17" fillId="33" borderId="86" xfId="0" applyFont="1" applyFill="1" applyBorder="1" applyAlignment="1">
      <alignment horizontal="center" vertical="center" wrapText="1"/>
    </xf>
    <xf numFmtId="0" fontId="17" fillId="33" borderId="84" xfId="0" applyFont="1" applyFill="1" applyBorder="1" applyAlignment="1">
      <alignment horizontal="center" vertical="center" wrapText="1"/>
    </xf>
    <xf numFmtId="0" fontId="17" fillId="33" borderId="80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83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1" fillId="33" borderId="40" xfId="0" applyNumberFormat="1" applyFont="1" applyFill="1" applyBorder="1" applyAlignment="1">
      <alignment horizontal="center" vertical="center"/>
    </xf>
    <xf numFmtId="3" fontId="1" fillId="33" borderId="22" xfId="0" applyNumberFormat="1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79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0" fontId="2" fillId="33" borderId="88" xfId="0" applyFont="1" applyFill="1" applyBorder="1" applyAlignment="1">
      <alignment horizontal="center" wrapText="1" shrinkToFit="1"/>
    </xf>
    <xf numFmtId="0" fontId="2" fillId="33" borderId="89" xfId="0" applyFont="1" applyFill="1" applyBorder="1" applyAlignment="1">
      <alignment horizontal="center" wrapText="1" shrinkToFit="1"/>
    </xf>
    <xf numFmtId="0" fontId="2" fillId="33" borderId="87" xfId="0" applyFont="1" applyFill="1" applyBorder="1" applyAlignment="1">
      <alignment horizontal="center" vertical="center" wrapText="1" shrinkToFit="1"/>
    </xf>
    <xf numFmtId="0" fontId="2" fillId="33" borderId="42" xfId="0" applyFont="1" applyFill="1" applyBorder="1" applyAlignment="1">
      <alignment horizontal="center" vertical="center" wrapText="1" shrinkToFit="1"/>
    </xf>
    <xf numFmtId="0" fontId="2" fillId="33" borderId="90" xfId="0" applyFont="1" applyFill="1" applyBorder="1" applyAlignment="1">
      <alignment horizontal="center" wrapText="1" shrinkToFit="1"/>
    </xf>
    <xf numFmtId="0" fontId="2" fillId="33" borderId="91" xfId="0" applyFont="1" applyFill="1" applyBorder="1" applyAlignment="1">
      <alignment horizontal="center" wrapText="1" shrinkToFit="1"/>
    </xf>
    <xf numFmtId="0" fontId="2" fillId="33" borderId="64" xfId="59" applyFont="1" applyFill="1" applyBorder="1" applyAlignment="1">
      <alignment horizontal="left" vertical="center"/>
      <protection/>
    </xf>
    <xf numFmtId="0" fontId="2" fillId="33" borderId="65" xfId="59" applyFont="1" applyFill="1" applyBorder="1" applyAlignment="1">
      <alignment horizontal="left" vertical="center"/>
      <protection/>
    </xf>
    <xf numFmtId="49" fontId="2" fillId="33" borderId="64" xfId="59" applyNumberFormat="1" applyFont="1" applyFill="1" applyBorder="1" applyAlignment="1">
      <alignment horizontal="left" vertical="center"/>
      <protection/>
    </xf>
    <xf numFmtId="49" fontId="2" fillId="33" borderId="65" xfId="59" applyNumberFormat="1" applyFont="1" applyFill="1" applyBorder="1" applyAlignment="1">
      <alignment horizontal="left" vertical="center"/>
      <protection/>
    </xf>
    <xf numFmtId="0" fontId="1" fillId="33" borderId="62" xfId="59" applyFont="1" applyFill="1" applyBorder="1" applyAlignment="1">
      <alignment horizontal="right" wrapText="1"/>
      <protection/>
    </xf>
    <xf numFmtId="0" fontId="1" fillId="33" borderId="47" xfId="59" applyFont="1" applyFill="1" applyBorder="1" applyAlignment="1">
      <alignment horizontal="right" wrapText="1"/>
      <protection/>
    </xf>
    <xf numFmtId="0" fontId="5" fillId="0" borderId="0" xfId="59" applyFont="1" applyAlignment="1">
      <alignment horizontal="center"/>
      <protection/>
    </xf>
    <xf numFmtId="0" fontId="2" fillId="33" borderId="73" xfId="59" applyFont="1" applyFill="1" applyBorder="1" applyAlignment="1">
      <alignment horizontal="center" vertical="center" wrapText="1"/>
      <protection/>
    </xf>
    <xf numFmtId="0" fontId="2" fillId="33" borderId="44" xfId="59" applyFont="1" applyFill="1" applyBorder="1" applyAlignment="1">
      <alignment horizontal="center" vertical="center" wrapText="1"/>
      <protection/>
    </xf>
    <xf numFmtId="0" fontId="2" fillId="33" borderId="81" xfId="59" applyFont="1" applyFill="1" applyBorder="1" applyAlignment="1">
      <alignment horizontal="center" vertical="center"/>
      <protection/>
    </xf>
    <xf numFmtId="0" fontId="2" fillId="33" borderId="79" xfId="59" applyFont="1" applyFill="1" applyBorder="1" applyAlignment="1">
      <alignment horizontal="center" vertical="center"/>
      <protection/>
    </xf>
    <xf numFmtId="0" fontId="15" fillId="0" borderId="73" xfId="0" applyFont="1" applyFill="1" applyBorder="1" applyAlignment="1" applyProtection="1">
      <alignment horizontal="center" vertical="center"/>
      <protection/>
    </xf>
    <xf numFmtId="0" fontId="15" fillId="0" borderId="74" xfId="0" applyFont="1" applyFill="1" applyBorder="1" applyAlignment="1" applyProtection="1">
      <alignment horizontal="center" vertical="center"/>
      <protection/>
    </xf>
    <xf numFmtId="0" fontId="15" fillId="0" borderId="44" xfId="0" applyFont="1" applyFill="1" applyBorder="1" applyAlignment="1" applyProtection="1">
      <alignment horizontal="center" vertical="center"/>
      <protection/>
    </xf>
    <xf numFmtId="0" fontId="15" fillId="0" borderId="57" xfId="0" applyFont="1" applyBorder="1" applyAlignment="1" applyProtection="1">
      <alignment horizontal="left" vertical="center" wrapText="1"/>
      <protection locked="0"/>
    </xf>
    <xf numFmtId="0" fontId="15" fillId="0" borderId="76" xfId="0" applyFont="1" applyBorder="1" applyAlignment="1" applyProtection="1">
      <alignment horizontal="left" vertical="center" wrapText="1"/>
      <protection locked="0"/>
    </xf>
    <xf numFmtId="0" fontId="15" fillId="0" borderId="43" xfId="0" applyFont="1" applyBorder="1" applyAlignment="1" applyProtection="1">
      <alignment horizontal="left" vertical="center" wrapText="1"/>
      <protection locked="0"/>
    </xf>
    <xf numFmtId="0" fontId="90" fillId="0" borderId="61" xfId="0" applyFont="1" applyBorder="1" applyAlignment="1">
      <alignment horizontal="right"/>
    </xf>
    <xf numFmtId="0" fontId="90" fillId="0" borderId="49" xfId="0" applyFont="1" applyBorder="1" applyAlignment="1">
      <alignment horizontal="right"/>
    </xf>
    <xf numFmtId="0" fontId="90" fillId="0" borderId="0" xfId="0" applyFont="1" applyFill="1" applyAlignment="1" applyProtection="1">
      <alignment horizontal="center"/>
      <protection/>
    </xf>
    <xf numFmtId="0" fontId="5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22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6877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G148"/>
  <sheetViews>
    <sheetView showGridLines="0" zoomScale="70" zoomScaleNormal="70" zoomScalePageLayoutView="0" workbookViewId="0" topLeftCell="B1">
      <selection activeCell="F81" sqref="F81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6" width="25.7109375" style="19" customWidth="1"/>
    <col min="7" max="7" width="42.421875" style="19" customWidth="1"/>
    <col min="8" max="16384" width="9.140625" style="19" customWidth="1"/>
  </cols>
  <sheetData>
    <row r="1" ht="15.75">
      <c r="F1" s="301" t="s">
        <v>747</v>
      </c>
    </row>
    <row r="3" spans="2:6" ht="30" customHeight="1">
      <c r="B3" s="711" t="s">
        <v>772</v>
      </c>
      <c r="C3" s="711"/>
      <c r="D3" s="711"/>
      <c r="E3" s="711"/>
      <c r="F3" s="711"/>
    </row>
    <row r="4" spans="2:6" ht="26.25" customHeight="1" thickBot="1">
      <c r="B4" s="285"/>
      <c r="C4" s="286"/>
      <c r="D4" s="286"/>
      <c r="F4" s="301" t="s">
        <v>522</v>
      </c>
    </row>
    <row r="5" spans="2:6" s="287" customFormat="1" ht="30" customHeight="1">
      <c r="B5" s="712" t="s">
        <v>618</v>
      </c>
      <c r="C5" s="714" t="s">
        <v>626</v>
      </c>
      <c r="D5" s="716" t="s">
        <v>48</v>
      </c>
      <c r="E5" s="718" t="s">
        <v>774</v>
      </c>
      <c r="F5" s="716" t="s">
        <v>773</v>
      </c>
    </row>
    <row r="6" spans="2:7" s="288" customFormat="1" ht="33" customHeight="1" thickBot="1">
      <c r="B6" s="713"/>
      <c r="C6" s="715"/>
      <c r="D6" s="717"/>
      <c r="E6" s="719"/>
      <c r="F6" s="720"/>
      <c r="G6" s="292"/>
    </row>
    <row r="7" spans="2:7" s="289" customFormat="1" ht="34.5" customHeight="1">
      <c r="B7" s="277"/>
      <c r="C7" s="278" t="s">
        <v>109</v>
      </c>
      <c r="D7" s="297"/>
      <c r="E7" s="579"/>
      <c r="F7" s="606"/>
      <c r="G7" s="293"/>
    </row>
    <row r="8" spans="2:7" s="289" customFormat="1" ht="34.5" customHeight="1">
      <c r="B8" s="279">
        <v>0</v>
      </c>
      <c r="C8" s="32" t="s">
        <v>140</v>
      </c>
      <c r="D8" s="298" t="s">
        <v>659</v>
      </c>
      <c r="E8" s="579"/>
      <c r="F8" s="607"/>
      <c r="G8" s="293"/>
    </row>
    <row r="9" spans="2:7" s="289" customFormat="1" ht="34.5" customHeight="1">
      <c r="B9" s="279"/>
      <c r="C9" s="32" t="s">
        <v>519</v>
      </c>
      <c r="D9" s="298" t="s">
        <v>660</v>
      </c>
      <c r="E9" s="579">
        <v>29356</v>
      </c>
      <c r="F9" s="607">
        <f>(F10+F17+F26+F31+F41)</f>
        <v>29913</v>
      </c>
      <c r="G9" s="293"/>
    </row>
    <row r="10" spans="2:7" s="289" customFormat="1" ht="34.5" customHeight="1">
      <c r="B10" s="279">
        <v>1</v>
      </c>
      <c r="C10" s="32" t="s">
        <v>305</v>
      </c>
      <c r="D10" s="298" t="s">
        <v>661</v>
      </c>
      <c r="E10" s="577"/>
      <c r="F10" s="607">
        <f>SUM(F11:F16)</f>
        <v>0</v>
      </c>
      <c r="G10" s="293"/>
    </row>
    <row r="11" spans="2:7" s="289" customFormat="1" ht="34.5" customHeight="1">
      <c r="B11" s="279" t="s">
        <v>306</v>
      </c>
      <c r="C11" s="33" t="s">
        <v>307</v>
      </c>
      <c r="D11" s="298" t="s">
        <v>662</v>
      </c>
      <c r="E11" s="579"/>
      <c r="F11" s="607"/>
      <c r="G11" s="293"/>
    </row>
    <row r="12" spans="2:7" s="289" customFormat="1" ht="34.5" customHeight="1">
      <c r="B12" s="279" t="s">
        <v>308</v>
      </c>
      <c r="C12" s="33" t="s">
        <v>309</v>
      </c>
      <c r="D12" s="298" t="s">
        <v>663</v>
      </c>
      <c r="E12" s="579"/>
      <c r="F12" s="607"/>
      <c r="G12" s="293"/>
    </row>
    <row r="13" spans="2:7" s="289" customFormat="1" ht="34.5" customHeight="1">
      <c r="B13" s="279" t="s">
        <v>310</v>
      </c>
      <c r="C13" s="33" t="s">
        <v>141</v>
      </c>
      <c r="D13" s="298" t="s">
        <v>664</v>
      </c>
      <c r="E13" s="579"/>
      <c r="F13" s="607"/>
      <c r="G13" s="293"/>
    </row>
    <row r="14" spans="2:7" s="289" customFormat="1" ht="34.5" customHeight="1">
      <c r="B14" s="280" t="s">
        <v>311</v>
      </c>
      <c r="C14" s="33" t="s">
        <v>142</v>
      </c>
      <c r="D14" s="298" t="s">
        <v>665</v>
      </c>
      <c r="E14" s="579"/>
      <c r="F14" s="607"/>
      <c r="G14" s="293"/>
    </row>
    <row r="15" spans="2:7" s="289" customFormat="1" ht="34.5" customHeight="1">
      <c r="B15" s="280" t="s">
        <v>312</v>
      </c>
      <c r="C15" s="33" t="s">
        <v>143</v>
      </c>
      <c r="D15" s="298" t="s">
        <v>666</v>
      </c>
      <c r="E15" s="579"/>
      <c r="F15" s="607"/>
      <c r="G15" s="293"/>
    </row>
    <row r="16" spans="2:7" s="289" customFormat="1" ht="34.5" customHeight="1">
      <c r="B16" s="280" t="s">
        <v>313</v>
      </c>
      <c r="C16" s="33" t="s">
        <v>144</v>
      </c>
      <c r="D16" s="298" t="s">
        <v>667</v>
      </c>
      <c r="E16" s="579"/>
      <c r="F16" s="607"/>
      <c r="G16" s="293"/>
    </row>
    <row r="17" spans="2:7" s="289" customFormat="1" ht="34.5" customHeight="1">
      <c r="B17" s="281">
        <v>2</v>
      </c>
      <c r="C17" s="32" t="s">
        <v>314</v>
      </c>
      <c r="D17" s="298" t="s">
        <v>668</v>
      </c>
      <c r="E17" s="579">
        <v>29166</v>
      </c>
      <c r="F17" s="607">
        <f>SUM(F18:F25)</f>
        <v>29728</v>
      </c>
      <c r="G17" s="293"/>
    </row>
    <row r="18" spans="2:7" s="289" customFormat="1" ht="34.5" customHeight="1">
      <c r="B18" s="279" t="s">
        <v>315</v>
      </c>
      <c r="C18" s="33" t="s">
        <v>145</v>
      </c>
      <c r="D18" s="298" t="s">
        <v>669</v>
      </c>
      <c r="E18" s="579">
        <v>160</v>
      </c>
      <c r="F18" s="607">
        <v>160</v>
      </c>
      <c r="G18" s="293"/>
    </row>
    <row r="19" spans="2:7" s="289" customFormat="1" ht="34.5" customHeight="1">
      <c r="B19" s="280" t="s">
        <v>316</v>
      </c>
      <c r="C19" s="33" t="s">
        <v>146</v>
      </c>
      <c r="D19" s="298" t="s">
        <v>670</v>
      </c>
      <c r="E19" s="579">
        <v>28039</v>
      </c>
      <c r="F19" s="607">
        <v>28578</v>
      </c>
      <c r="G19" s="293"/>
    </row>
    <row r="20" spans="2:7" s="289" customFormat="1" ht="34.5" customHeight="1">
      <c r="B20" s="279" t="s">
        <v>317</v>
      </c>
      <c r="C20" s="33" t="s">
        <v>147</v>
      </c>
      <c r="D20" s="298" t="s">
        <v>671</v>
      </c>
      <c r="E20" s="579">
        <v>967</v>
      </c>
      <c r="F20" s="607">
        <v>990</v>
      </c>
      <c r="G20" s="293"/>
    </row>
    <row r="21" spans="2:7" s="289" customFormat="1" ht="34.5" customHeight="1">
      <c r="B21" s="279" t="s">
        <v>318</v>
      </c>
      <c r="C21" s="33" t="s">
        <v>148</v>
      </c>
      <c r="D21" s="298" t="s">
        <v>672</v>
      </c>
      <c r="E21" s="579"/>
      <c r="F21" s="607"/>
      <c r="G21" s="293"/>
    </row>
    <row r="22" spans="2:7" s="289" customFormat="1" ht="34.5" customHeight="1">
      <c r="B22" s="279" t="s">
        <v>319</v>
      </c>
      <c r="C22" s="33" t="s">
        <v>149</v>
      </c>
      <c r="D22" s="298" t="s">
        <v>673</v>
      </c>
      <c r="E22" s="579"/>
      <c r="F22" s="607"/>
      <c r="G22" s="293"/>
    </row>
    <row r="23" spans="2:7" s="289" customFormat="1" ht="34.5" customHeight="1">
      <c r="B23" s="279" t="s">
        <v>320</v>
      </c>
      <c r="C23" s="33" t="s">
        <v>321</v>
      </c>
      <c r="D23" s="298" t="s">
        <v>674</v>
      </c>
      <c r="E23" s="579"/>
      <c r="F23" s="607"/>
      <c r="G23" s="293"/>
    </row>
    <row r="24" spans="2:7" s="289" customFormat="1" ht="34.5" customHeight="1">
      <c r="B24" s="279" t="s">
        <v>322</v>
      </c>
      <c r="C24" s="33" t="s">
        <v>323</v>
      </c>
      <c r="D24" s="298" t="s">
        <v>675</v>
      </c>
      <c r="E24" s="579"/>
      <c r="F24" s="607"/>
      <c r="G24" s="293"/>
    </row>
    <row r="25" spans="2:7" s="289" customFormat="1" ht="34.5" customHeight="1">
      <c r="B25" s="279" t="s">
        <v>324</v>
      </c>
      <c r="C25" s="33" t="s">
        <v>150</v>
      </c>
      <c r="D25" s="298" t="s">
        <v>676</v>
      </c>
      <c r="E25" s="579"/>
      <c r="F25" s="607"/>
      <c r="G25" s="293"/>
    </row>
    <row r="26" spans="2:7" s="289" customFormat="1" ht="34.5" customHeight="1">
      <c r="B26" s="281">
        <v>3</v>
      </c>
      <c r="C26" s="32" t="s">
        <v>325</v>
      </c>
      <c r="D26" s="298" t="s">
        <v>677</v>
      </c>
      <c r="E26" s="579"/>
      <c r="F26" s="607">
        <f>SUM(F27:F30)</f>
        <v>0</v>
      </c>
      <c r="G26" s="293"/>
    </row>
    <row r="27" spans="2:7" s="289" customFormat="1" ht="34.5" customHeight="1">
      <c r="B27" s="279" t="s">
        <v>326</v>
      </c>
      <c r="C27" s="33" t="s">
        <v>151</v>
      </c>
      <c r="D27" s="298" t="s">
        <v>678</v>
      </c>
      <c r="E27" s="579"/>
      <c r="F27" s="607"/>
      <c r="G27" s="293"/>
    </row>
    <row r="28" spans="2:7" s="289" customFormat="1" ht="34.5" customHeight="1">
      <c r="B28" s="280" t="s">
        <v>327</v>
      </c>
      <c r="C28" s="33" t="s">
        <v>152</v>
      </c>
      <c r="D28" s="298" t="s">
        <v>679</v>
      </c>
      <c r="E28" s="579"/>
      <c r="F28" s="607"/>
      <c r="G28" s="293"/>
    </row>
    <row r="29" spans="2:7" s="289" customFormat="1" ht="34.5" customHeight="1">
      <c r="B29" s="280" t="s">
        <v>328</v>
      </c>
      <c r="C29" s="33" t="s">
        <v>153</v>
      </c>
      <c r="D29" s="298" t="s">
        <v>680</v>
      </c>
      <c r="E29" s="579"/>
      <c r="F29" s="607"/>
      <c r="G29" s="293"/>
    </row>
    <row r="30" spans="2:7" s="289" customFormat="1" ht="34.5" customHeight="1">
      <c r="B30" s="280" t="s">
        <v>329</v>
      </c>
      <c r="C30" s="33" t="s">
        <v>154</v>
      </c>
      <c r="D30" s="298" t="s">
        <v>681</v>
      </c>
      <c r="E30" s="579"/>
      <c r="F30" s="607"/>
      <c r="G30" s="293"/>
    </row>
    <row r="31" spans="2:7" s="289" customFormat="1" ht="34.5" customHeight="1">
      <c r="B31" s="282" t="s">
        <v>330</v>
      </c>
      <c r="C31" s="32" t="s">
        <v>331</v>
      </c>
      <c r="D31" s="298" t="s">
        <v>682</v>
      </c>
      <c r="E31" s="579">
        <v>190</v>
      </c>
      <c r="F31" s="607">
        <f>SUM(F32:F40)</f>
        <v>185</v>
      </c>
      <c r="G31" s="293"/>
    </row>
    <row r="32" spans="2:7" s="289" customFormat="1" ht="34.5" customHeight="1">
      <c r="B32" s="280" t="s">
        <v>332</v>
      </c>
      <c r="C32" s="33" t="s">
        <v>155</v>
      </c>
      <c r="D32" s="298" t="s">
        <v>683</v>
      </c>
      <c r="E32" s="579"/>
      <c r="F32" s="607"/>
      <c r="G32" s="293"/>
    </row>
    <row r="33" spans="2:7" s="289" customFormat="1" ht="34.5" customHeight="1">
      <c r="B33" s="280" t="s">
        <v>333</v>
      </c>
      <c r="C33" s="33" t="s">
        <v>334</v>
      </c>
      <c r="D33" s="298" t="s">
        <v>684</v>
      </c>
      <c r="E33" s="579"/>
      <c r="F33" s="607"/>
      <c r="G33" s="293"/>
    </row>
    <row r="34" spans="2:7" s="289" customFormat="1" ht="34.5" customHeight="1">
      <c r="B34" s="280" t="s">
        <v>335</v>
      </c>
      <c r="C34" s="33" t="s">
        <v>336</v>
      </c>
      <c r="D34" s="298" t="s">
        <v>685</v>
      </c>
      <c r="E34" s="579"/>
      <c r="F34" s="607"/>
      <c r="G34" s="293"/>
    </row>
    <row r="35" spans="2:7" s="289" customFormat="1" ht="34.5" customHeight="1">
      <c r="B35" s="280" t="s">
        <v>337</v>
      </c>
      <c r="C35" s="33" t="s">
        <v>338</v>
      </c>
      <c r="D35" s="298" t="s">
        <v>686</v>
      </c>
      <c r="E35" s="579"/>
      <c r="F35" s="607"/>
      <c r="G35" s="293"/>
    </row>
    <row r="36" spans="2:7" s="289" customFormat="1" ht="34.5" customHeight="1">
      <c r="B36" s="280" t="s">
        <v>337</v>
      </c>
      <c r="C36" s="33" t="s">
        <v>339</v>
      </c>
      <c r="D36" s="298" t="s">
        <v>687</v>
      </c>
      <c r="E36" s="579"/>
      <c r="F36" s="607"/>
      <c r="G36" s="293"/>
    </row>
    <row r="37" spans="2:7" s="289" customFormat="1" ht="34.5" customHeight="1">
      <c r="B37" s="280" t="s">
        <v>340</v>
      </c>
      <c r="C37" s="33" t="s">
        <v>341</v>
      </c>
      <c r="D37" s="298" t="s">
        <v>688</v>
      </c>
      <c r="E37" s="579"/>
      <c r="F37" s="607"/>
      <c r="G37" s="293"/>
    </row>
    <row r="38" spans="2:7" s="289" customFormat="1" ht="34.5" customHeight="1">
      <c r="B38" s="280" t="s">
        <v>340</v>
      </c>
      <c r="C38" s="33" t="s">
        <v>342</v>
      </c>
      <c r="D38" s="298" t="s">
        <v>689</v>
      </c>
      <c r="E38" s="579"/>
      <c r="F38" s="607"/>
      <c r="G38" s="293"/>
    </row>
    <row r="39" spans="2:7" s="289" customFormat="1" ht="34.5" customHeight="1">
      <c r="B39" s="280" t="s">
        <v>343</v>
      </c>
      <c r="C39" s="33" t="s">
        <v>344</v>
      </c>
      <c r="D39" s="298" t="s">
        <v>690</v>
      </c>
      <c r="E39" s="579"/>
      <c r="F39" s="607"/>
      <c r="G39" s="293"/>
    </row>
    <row r="40" spans="2:7" s="289" customFormat="1" ht="34.5" customHeight="1">
      <c r="B40" s="280" t="s">
        <v>345</v>
      </c>
      <c r="C40" s="33" t="s">
        <v>346</v>
      </c>
      <c r="D40" s="298" t="s">
        <v>691</v>
      </c>
      <c r="E40" s="579">
        <v>190</v>
      </c>
      <c r="F40" s="607">
        <v>185</v>
      </c>
      <c r="G40" s="293"/>
    </row>
    <row r="41" spans="2:7" s="289" customFormat="1" ht="34.5" customHeight="1">
      <c r="B41" s="282">
        <v>5</v>
      </c>
      <c r="C41" s="32" t="s">
        <v>347</v>
      </c>
      <c r="D41" s="298" t="s">
        <v>692</v>
      </c>
      <c r="E41" s="579"/>
      <c r="F41" s="607">
        <f>SUM(F42:F48)</f>
        <v>0</v>
      </c>
      <c r="G41" s="293"/>
    </row>
    <row r="42" spans="2:7" s="289" customFormat="1" ht="34.5" customHeight="1">
      <c r="B42" s="280" t="s">
        <v>348</v>
      </c>
      <c r="C42" s="33" t="s">
        <v>349</v>
      </c>
      <c r="D42" s="298" t="s">
        <v>693</v>
      </c>
      <c r="E42" s="579"/>
      <c r="F42" s="607"/>
      <c r="G42" s="293"/>
    </row>
    <row r="43" spans="2:7" s="289" customFormat="1" ht="34.5" customHeight="1">
      <c r="B43" s="280" t="s">
        <v>350</v>
      </c>
      <c r="C43" s="33" t="s">
        <v>351</v>
      </c>
      <c r="D43" s="298" t="s">
        <v>694</v>
      </c>
      <c r="E43" s="579"/>
      <c r="F43" s="607"/>
      <c r="G43" s="293"/>
    </row>
    <row r="44" spans="2:7" s="289" customFormat="1" ht="34.5" customHeight="1">
      <c r="B44" s="280" t="s">
        <v>352</v>
      </c>
      <c r="C44" s="33" t="s">
        <v>353</v>
      </c>
      <c r="D44" s="298" t="s">
        <v>695</v>
      </c>
      <c r="E44" s="579"/>
      <c r="F44" s="607"/>
      <c r="G44" s="293"/>
    </row>
    <row r="45" spans="2:7" s="289" customFormat="1" ht="34.5" customHeight="1">
      <c r="B45" s="280" t="s">
        <v>627</v>
      </c>
      <c r="C45" s="33" t="s">
        <v>354</v>
      </c>
      <c r="D45" s="298" t="s">
        <v>696</v>
      </c>
      <c r="E45" s="579"/>
      <c r="F45" s="607"/>
      <c r="G45" s="293"/>
    </row>
    <row r="46" spans="2:7" s="289" customFormat="1" ht="34.5" customHeight="1">
      <c r="B46" s="280" t="s">
        <v>355</v>
      </c>
      <c r="C46" s="33" t="s">
        <v>356</v>
      </c>
      <c r="D46" s="298" t="s">
        <v>697</v>
      </c>
      <c r="E46" s="579"/>
      <c r="F46" s="607"/>
      <c r="G46" s="293"/>
    </row>
    <row r="47" spans="2:7" s="289" customFormat="1" ht="34.5" customHeight="1">
      <c r="B47" s="280" t="s">
        <v>357</v>
      </c>
      <c r="C47" s="33" t="s">
        <v>358</v>
      </c>
      <c r="D47" s="298" t="s">
        <v>698</v>
      </c>
      <c r="E47" s="579"/>
      <c r="F47" s="607"/>
      <c r="G47" s="293"/>
    </row>
    <row r="48" spans="2:7" s="289" customFormat="1" ht="34.5" customHeight="1">
      <c r="B48" s="280" t="s">
        <v>359</v>
      </c>
      <c r="C48" s="33" t="s">
        <v>360</v>
      </c>
      <c r="D48" s="298" t="s">
        <v>699</v>
      </c>
      <c r="E48" s="579"/>
      <c r="F48" s="607"/>
      <c r="G48" s="293"/>
    </row>
    <row r="49" spans="2:7" s="289" customFormat="1" ht="34.5" customHeight="1">
      <c r="B49" s="282">
        <v>288</v>
      </c>
      <c r="C49" s="32" t="s">
        <v>156</v>
      </c>
      <c r="D49" s="298" t="s">
        <v>700</v>
      </c>
      <c r="E49" s="579"/>
      <c r="F49" s="607"/>
      <c r="G49" s="293"/>
    </row>
    <row r="50" spans="2:7" s="289" customFormat="1" ht="34.5" customHeight="1">
      <c r="B50" s="282"/>
      <c r="C50" s="32" t="s">
        <v>361</v>
      </c>
      <c r="D50" s="298" t="s">
        <v>701</v>
      </c>
      <c r="E50" s="579">
        <v>73825</v>
      </c>
      <c r="F50" s="607">
        <f>(F51+F58+F66+F67+F68+F69+F75+F76+F77)</f>
        <v>85258</v>
      </c>
      <c r="G50" s="293"/>
    </row>
    <row r="51" spans="2:7" s="289" customFormat="1" ht="34.5" customHeight="1">
      <c r="B51" s="282" t="s">
        <v>157</v>
      </c>
      <c r="C51" s="32" t="s">
        <v>362</v>
      </c>
      <c r="D51" s="298" t="s">
        <v>702</v>
      </c>
      <c r="E51" s="579">
        <v>2869</v>
      </c>
      <c r="F51" s="607">
        <f>SUM(F52:F57)</f>
        <v>2965</v>
      </c>
      <c r="G51" s="293"/>
    </row>
    <row r="52" spans="2:7" s="289" customFormat="1" ht="34.5" customHeight="1">
      <c r="B52" s="280">
        <v>10</v>
      </c>
      <c r="C52" s="33" t="s">
        <v>363</v>
      </c>
      <c r="D52" s="298" t="s">
        <v>703</v>
      </c>
      <c r="E52" s="579">
        <v>2800</v>
      </c>
      <c r="F52" s="607">
        <v>2896</v>
      </c>
      <c r="G52" s="293"/>
    </row>
    <row r="53" spans="2:7" s="289" customFormat="1" ht="34.5" customHeight="1">
      <c r="B53" s="280">
        <v>11</v>
      </c>
      <c r="C53" s="33" t="s">
        <v>158</v>
      </c>
      <c r="D53" s="298" t="s">
        <v>704</v>
      </c>
      <c r="E53" s="579"/>
      <c r="F53" s="607"/>
      <c r="G53" s="293"/>
    </row>
    <row r="54" spans="2:7" s="289" customFormat="1" ht="34.5" customHeight="1">
      <c r="B54" s="280">
        <v>12</v>
      </c>
      <c r="C54" s="33" t="s">
        <v>159</v>
      </c>
      <c r="D54" s="298" t="s">
        <v>705</v>
      </c>
      <c r="E54" s="579"/>
      <c r="F54" s="607"/>
      <c r="G54" s="293"/>
    </row>
    <row r="55" spans="2:7" s="289" customFormat="1" ht="34.5" customHeight="1">
      <c r="B55" s="280">
        <v>13</v>
      </c>
      <c r="C55" s="33" t="s">
        <v>161</v>
      </c>
      <c r="D55" s="298" t="s">
        <v>706</v>
      </c>
      <c r="E55" s="579"/>
      <c r="F55" s="607"/>
      <c r="G55" s="293"/>
    </row>
    <row r="56" spans="2:7" s="289" customFormat="1" ht="34.5" customHeight="1">
      <c r="B56" s="280">
        <v>14</v>
      </c>
      <c r="C56" s="33" t="s">
        <v>364</v>
      </c>
      <c r="D56" s="298" t="s">
        <v>707</v>
      </c>
      <c r="E56" s="579"/>
      <c r="F56" s="607"/>
      <c r="G56" s="293"/>
    </row>
    <row r="57" spans="2:7" s="289" customFormat="1" ht="34.5" customHeight="1">
      <c r="B57" s="280">
        <v>15</v>
      </c>
      <c r="C57" s="31" t="s">
        <v>163</v>
      </c>
      <c r="D57" s="298" t="s">
        <v>708</v>
      </c>
      <c r="E57" s="579">
        <v>69</v>
      </c>
      <c r="F57" s="607">
        <v>69</v>
      </c>
      <c r="G57" s="293"/>
    </row>
    <row r="58" spans="2:7" s="289" customFormat="1" ht="34.5" customHeight="1">
      <c r="B58" s="282"/>
      <c r="C58" s="32" t="s">
        <v>365</v>
      </c>
      <c r="D58" s="298" t="s">
        <v>709</v>
      </c>
      <c r="E58" s="579">
        <v>65000</v>
      </c>
      <c r="F58" s="607">
        <f>SUM(F59:F65)</f>
        <v>78797</v>
      </c>
      <c r="G58" s="293"/>
    </row>
    <row r="59" spans="2:7" s="290" customFormat="1" ht="34.5" customHeight="1">
      <c r="B59" s="280" t="s">
        <v>366</v>
      </c>
      <c r="C59" s="33" t="s">
        <v>367</v>
      </c>
      <c r="D59" s="298" t="s">
        <v>710</v>
      </c>
      <c r="E59" s="579"/>
      <c r="F59" s="607"/>
      <c r="G59" s="294"/>
    </row>
    <row r="60" spans="2:7" s="290" customFormat="1" ht="34.5" customHeight="1">
      <c r="B60" s="280" t="s">
        <v>368</v>
      </c>
      <c r="C60" s="33" t="s">
        <v>369</v>
      </c>
      <c r="D60" s="298" t="s">
        <v>711</v>
      </c>
      <c r="E60" s="579"/>
      <c r="F60" s="607"/>
      <c r="G60" s="294"/>
    </row>
    <row r="61" spans="2:7" s="289" customFormat="1" ht="34.5" customHeight="1">
      <c r="B61" s="280" t="s">
        <v>370</v>
      </c>
      <c r="C61" s="33" t="s">
        <v>371</v>
      </c>
      <c r="D61" s="298" t="s">
        <v>712</v>
      </c>
      <c r="E61" s="579"/>
      <c r="F61" s="607"/>
      <c r="G61" s="293"/>
    </row>
    <row r="62" spans="2:7" s="290" customFormat="1" ht="34.5" customHeight="1">
      <c r="B62" s="280" t="s">
        <v>372</v>
      </c>
      <c r="C62" s="33" t="s">
        <v>373</v>
      </c>
      <c r="D62" s="298" t="s">
        <v>713</v>
      </c>
      <c r="E62" s="579"/>
      <c r="F62" s="607"/>
      <c r="G62" s="294"/>
    </row>
    <row r="63" spans="2:7" ht="34.5" customHeight="1">
      <c r="B63" s="280" t="s">
        <v>374</v>
      </c>
      <c r="C63" s="33" t="s">
        <v>375</v>
      </c>
      <c r="D63" s="298" t="s">
        <v>714</v>
      </c>
      <c r="E63" s="579">
        <v>65000</v>
      </c>
      <c r="F63" s="607">
        <v>78797</v>
      </c>
      <c r="G63" s="295"/>
    </row>
    <row r="64" spans="2:7" ht="34.5" customHeight="1">
      <c r="B64" s="280" t="s">
        <v>376</v>
      </c>
      <c r="C64" s="33" t="s">
        <v>377</v>
      </c>
      <c r="D64" s="298" t="s">
        <v>715</v>
      </c>
      <c r="E64" s="579"/>
      <c r="F64" s="607"/>
      <c r="G64" s="295"/>
    </row>
    <row r="65" spans="2:7" ht="34.5" customHeight="1">
      <c r="B65" s="280" t="s">
        <v>378</v>
      </c>
      <c r="C65" s="33" t="s">
        <v>379</v>
      </c>
      <c r="D65" s="298" t="s">
        <v>716</v>
      </c>
      <c r="E65" s="579"/>
      <c r="F65" s="607"/>
      <c r="G65" s="295"/>
    </row>
    <row r="66" spans="2:7" ht="34.5" customHeight="1">
      <c r="B66" s="282">
        <v>21</v>
      </c>
      <c r="C66" s="32" t="s">
        <v>380</v>
      </c>
      <c r="D66" s="298" t="s">
        <v>717</v>
      </c>
      <c r="E66" s="579"/>
      <c r="F66" s="607"/>
      <c r="G66" s="295"/>
    </row>
    <row r="67" spans="2:7" ht="34.5" customHeight="1">
      <c r="B67" s="282">
        <v>22</v>
      </c>
      <c r="C67" s="32" t="s">
        <v>381</v>
      </c>
      <c r="D67" s="298" t="s">
        <v>718</v>
      </c>
      <c r="E67" s="579">
        <v>2245</v>
      </c>
      <c r="F67" s="607">
        <v>84</v>
      </c>
      <c r="G67" s="295"/>
    </row>
    <row r="68" spans="2:7" ht="34.5" customHeight="1">
      <c r="B68" s="282">
        <v>236</v>
      </c>
      <c r="C68" s="32" t="s">
        <v>382</v>
      </c>
      <c r="D68" s="298" t="s">
        <v>719</v>
      </c>
      <c r="E68" s="579"/>
      <c r="F68" s="607"/>
      <c r="G68" s="295"/>
    </row>
    <row r="69" spans="2:7" ht="34.5" customHeight="1">
      <c r="B69" s="282" t="s">
        <v>383</v>
      </c>
      <c r="C69" s="32" t="s">
        <v>384</v>
      </c>
      <c r="D69" s="298" t="s">
        <v>720</v>
      </c>
      <c r="E69" s="579"/>
      <c r="F69" s="607">
        <f>SUM(F70:F74)</f>
        <v>0</v>
      </c>
      <c r="G69" s="295"/>
    </row>
    <row r="70" spans="2:7" ht="34.5" customHeight="1">
      <c r="B70" s="280" t="s">
        <v>385</v>
      </c>
      <c r="C70" s="33" t="s">
        <v>386</v>
      </c>
      <c r="D70" s="298" t="s">
        <v>721</v>
      </c>
      <c r="E70" s="579"/>
      <c r="F70" s="607"/>
      <c r="G70" s="295"/>
    </row>
    <row r="71" spans="2:7" ht="34.5" customHeight="1">
      <c r="B71" s="280" t="s">
        <v>387</v>
      </c>
      <c r="C71" s="33" t="s">
        <v>388</v>
      </c>
      <c r="D71" s="298" t="s">
        <v>722</v>
      </c>
      <c r="E71" s="579"/>
      <c r="F71" s="607"/>
      <c r="G71" s="295"/>
    </row>
    <row r="72" spans="2:7" ht="34.5" customHeight="1">
      <c r="B72" s="280" t="s">
        <v>389</v>
      </c>
      <c r="C72" s="33" t="s">
        <v>390</v>
      </c>
      <c r="D72" s="298" t="s">
        <v>723</v>
      </c>
      <c r="E72" s="579"/>
      <c r="F72" s="607"/>
      <c r="G72" s="295"/>
    </row>
    <row r="73" spans="2:7" ht="34.5" customHeight="1">
      <c r="B73" s="280" t="s">
        <v>391</v>
      </c>
      <c r="C73" s="33" t="s">
        <v>392</v>
      </c>
      <c r="D73" s="298" t="s">
        <v>724</v>
      </c>
      <c r="E73" s="579"/>
      <c r="F73" s="607"/>
      <c r="G73" s="295"/>
    </row>
    <row r="74" spans="2:7" ht="34.5" customHeight="1">
      <c r="B74" s="280" t="s">
        <v>393</v>
      </c>
      <c r="C74" s="33" t="s">
        <v>394</v>
      </c>
      <c r="D74" s="298" t="s">
        <v>725</v>
      </c>
      <c r="E74" s="579"/>
      <c r="F74" s="607"/>
      <c r="G74" s="295"/>
    </row>
    <row r="75" spans="2:7" ht="34.5" customHeight="1">
      <c r="B75" s="282">
        <v>24</v>
      </c>
      <c r="C75" s="32" t="s">
        <v>395</v>
      </c>
      <c r="D75" s="298" t="s">
        <v>726</v>
      </c>
      <c r="E75" s="579">
        <v>500</v>
      </c>
      <c r="F75" s="607">
        <v>500</v>
      </c>
      <c r="G75" s="295"/>
    </row>
    <row r="76" spans="2:7" ht="34.5" customHeight="1">
      <c r="B76" s="282">
        <v>27</v>
      </c>
      <c r="C76" s="32" t="s">
        <v>396</v>
      </c>
      <c r="D76" s="298" t="s">
        <v>727</v>
      </c>
      <c r="E76" s="579">
        <v>3051</v>
      </c>
      <c r="F76" s="607">
        <v>2712</v>
      </c>
      <c r="G76" s="295"/>
    </row>
    <row r="77" spans="2:7" ht="34.5" customHeight="1">
      <c r="B77" s="282" t="s">
        <v>397</v>
      </c>
      <c r="C77" s="32" t="s">
        <v>398</v>
      </c>
      <c r="D77" s="298" t="s">
        <v>728</v>
      </c>
      <c r="E77" s="579">
        <v>160</v>
      </c>
      <c r="F77" s="607">
        <v>200</v>
      </c>
      <c r="G77" s="295"/>
    </row>
    <row r="78" spans="2:7" ht="34.5" customHeight="1">
      <c r="B78" s="282"/>
      <c r="C78" s="32" t="s">
        <v>399</v>
      </c>
      <c r="D78" s="298" t="s">
        <v>729</v>
      </c>
      <c r="E78" s="579">
        <v>103181</v>
      </c>
      <c r="F78" s="607">
        <f>(F8+F9+F49+F50)</f>
        <v>115171</v>
      </c>
      <c r="G78" s="295"/>
    </row>
    <row r="79" spans="2:7" ht="34.5" customHeight="1">
      <c r="B79" s="282">
        <v>88</v>
      </c>
      <c r="C79" s="32" t="s">
        <v>167</v>
      </c>
      <c r="D79" s="298" t="s">
        <v>730</v>
      </c>
      <c r="E79" s="579"/>
      <c r="F79" s="607"/>
      <c r="G79" s="295"/>
    </row>
    <row r="80" spans="2:7" ht="34.5" customHeight="1">
      <c r="B80" s="282"/>
      <c r="C80" s="32" t="s">
        <v>45</v>
      </c>
      <c r="D80" s="299"/>
      <c r="E80" s="579"/>
      <c r="F80" s="607"/>
      <c r="G80" s="295"/>
    </row>
    <row r="81" spans="2:7" ht="34.5" customHeight="1">
      <c r="B81" s="282"/>
      <c r="C81" s="32" t="s">
        <v>400</v>
      </c>
      <c r="D81" s="298" t="s">
        <v>401</v>
      </c>
      <c r="E81" s="579"/>
      <c r="F81" s="607">
        <v>31456</v>
      </c>
      <c r="G81" s="637"/>
    </row>
    <row r="82" spans="2:7" ht="34.5" customHeight="1">
      <c r="B82" s="282">
        <v>30</v>
      </c>
      <c r="C82" s="32" t="s">
        <v>402</v>
      </c>
      <c r="D82" s="298" t="s">
        <v>403</v>
      </c>
      <c r="E82" s="579">
        <v>22501</v>
      </c>
      <c r="F82" s="607">
        <f>SUM(F83:F90)</f>
        <v>22501</v>
      </c>
      <c r="G82" s="295"/>
    </row>
    <row r="83" spans="2:7" ht="34.5" customHeight="1">
      <c r="B83" s="280">
        <v>300</v>
      </c>
      <c r="C83" s="33" t="s">
        <v>168</v>
      </c>
      <c r="D83" s="298" t="s">
        <v>404</v>
      </c>
      <c r="E83" s="579"/>
      <c r="F83" s="607"/>
      <c r="G83" s="295"/>
    </row>
    <row r="84" spans="2:7" ht="34.5" customHeight="1">
      <c r="B84" s="280">
        <v>301</v>
      </c>
      <c r="C84" s="33" t="s">
        <v>405</v>
      </c>
      <c r="D84" s="298" t="s">
        <v>406</v>
      </c>
      <c r="E84" s="579"/>
      <c r="F84" s="607"/>
      <c r="G84" s="295"/>
    </row>
    <row r="85" spans="2:7" ht="34.5" customHeight="1">
      <c r="B85" s="280">
        <v>302</v>
      </c>
      <c r="C85" s="33" t="s">
        <v>169</v>
      </c>
      <c r="D85" s="298" t="s">
        <v>407</v>
      </c>
      <c r="E85" s="579"/>
      <c r="F85" s="607"/>
      <c r="G85" s="295"/>
    </row>
    <row r="86" spans="2:7" ht="34.5" customHeight="1">
      <c r="B86" s="280">
        <v>303</v>
      </c>
      <c r="C86" s="33" t="s">
        <v>170</v>
      </c>
      <c r="D86" s="298" t="s">
        <v>408</v>
      </c>
      <c r="E86" s="579">
        <v>7189</v>
      </c>
      <c r="F86" s="607">
        <v>7189</v>
      </c>
      <c r="G86" s="295"/>
    </row>
    <row r="87" spans="2:7" ht="34.5" customHeight="1">
      <c r="B87" s="280">
        <v>304</v>
      </c>
      <c r="C87" s="33" t="s">
        <v>171</v>
      </c>
      <c r="D87" s="298" t="s">
        <v>409</v>
      </c>
      <c r="E87" s="579"/>
      <c r="F87" s="607"/>
      <c r="G87" s="295"/>
    </row>
    <row r="88" spans="2:7" ht="34.5" customHeight="1">
      <c r="B88" s="280">
        <v>305</v>
      </c>
      <c r="C88" s="33" t="s">
        <v>172</v>
      </c>
      <c r="D88" s="298" t="s">
        <v>410</v>
      </c>
      <c r="E88" s="579"/>
      <c r="F88" s="607"/>
      <c r="G88" s="295"/>
    </row>
    <row r="89" spans="2:7" ht="34.5" customHeight="1">
      <c r="B89" s="280">
        <v>306</v>
      </c>
      <c r="C89" s="33" t="s">
        <v>173</v>
      </c>
      <c r="D89" s="298" t="s">
        <v>411</v>
      </c>
      <c r="E89" s="579"/>
      <c r="F89" s="607"/>
      <c r="G89" s="295"/>
    </row>
    <row r="90" spans="2:7" ht="34.5" customHeight="1">
      <c r="B90" s="280">
        <v>309</v>
      </c>
      <c r="C90" s="33" t="s">
        <v>174</v>
      </c>
      <c r="D90" s="298" t="s">
        <v>412</v>
      </c>
      <c r="E90" s="579">
        <v>15312</v>
      </c>
      <c r="F90" s="607">
        <v>15312</v>
      </c>
      <c r="G90" s="295"/>
    </row>
    <row r="91" spans="2:7" ht="34.5" customHeight="1">
      <c r="B91" s="282">
        <v>31</v>
      </c>
      <c r="C91" s="32" t="s">
        <v>413</v>
      </c>
      <c r="D91" s="298" t="s">
        <v>414</v>
      </c>
      <c r="E91" s="579"/>
      <c r="F91" s="607"/>
      <c r="G91" s="295"/>
    </row>
    <row r="92" spans="2:7" ht="34.5" customHeight="1">
      <c r="B92" s="282" t="s">
        <v>415</v>
      </c>
      <c r="C92" s="32" t="s">
        <v>416</v>
      </c>
      <c r="D92" s="298" t="s">
        <v>417</v>
      </c>
      <c r="E92" s="579"/>
      <c r="F92" s="607"/>
      <c r="G92" s="295"/>
    </row>
    <row r="93" spans="2:7" ht="34.5" customHeight="1">
      <c r="B93" s="282">
        <v>32</v>
      </c>
      <c r="C93" s="32" t="s">
        <v>175</v>
      </c>
      <c r="D93" s="298" t="s">
        <v>418</v>
      </c>
      <c r="E93" s="579">
        <v>13326</v>
      </c>
      <c r="F93" s="607">
        <v>13326</v>
      </c>
      <c r="G93" s="295"/>
    </row>
    <row r="94" spans="2:7" ht="57.75" customHeight="1">
      <c r="B94" s="282">
        <v>330</v>
      </c>
      <c r="C94" s="32" t="s">
        <v>419</v>
      </c>
      <c r="D94" s="298" t="s">
        <v>420</v>
      </c>
      <c r="E94" s="579"/>
      <c r="F94" s="607"/>
      <c r="G94" s="295"/>
    </row>
    <row r="95" spans="2:7" ht="63" customHeight="1">
      <c r="B95" s="282" t="s">
        <v>176</v>
      </c>
      <c r="C95" s="32" t="s">
        <v>421</v>
      </c>
      <c r="D95" s="298" t="s">
        <v>422</v>
      </c>
      <c r="E95" s="579"/>
      <c r="F95" s="607"/>
      <c r="G95" s="295"/>
    </row>
    <row r="96" spans="2:7" ht="62.25" customHeight="1">
      <c r="B96" s="282" t="s">
        <v>176</v>
      </c>
      <c r="C96" s="32" t="s">
        <v>423</v>
      </c>
      <c r="D96" s="298" t="s">
        <v>424</v>
      </c>
      <c r="E96" s="579"/>
      <c r="F96" s="607"/>
      <c r="G96" s="295"/>
    </row>
    <row r="97" spans="2:7" ht="34.5" customHeight="1">
      <c r="B97" s="282">
        <v>34</v>
      </c>
      <c r="C97" s="32" t="s">
        <v>425</v>
      </c>
      <c r="D97" s="298" t="s">
        <v>426</v>
      </c>
      <c r="E97" s="580">
        <v>650</v>
      </c>
      <c r="F97" s="607">
        <f>SUM(F98:F99)</f>
        <v>0</v>
      </c>
      <c r="G97" s="295"/>
    </row>
    <row r="98" spans="2:7" ht="34.5" customHeight="1">
      <c r="B98" s="280">
        <v>340</v>
      </c>
      <c r="C98" s="33" t="s">
        <v>427</v>
      </c>
      <c r="D98" s="298" t="s">
        <v>428</v>
      </c>
      <c r="E98" s="580"/>
      <c r="F98" s="607"/>
      <c r="G98" s="295"/>
    </row>
    <row r="99" spans="2:7" ht="34.5" customHeight="1">
      <c r="B99" s="280">
        <v>341</v>
      </c>
      <c r="C99" s="33" t="s">
        <v>429</v>
      </c>
      <c r="D99" s="298" t="s">
        <v>430</v>
      </c>
      <c r="E99" s="580">
        <v>650</v>
      </c>
      <c r="F99" s="607"/>
      <c r="G99" s="295"/>
    </row>
    <row r="100" spans="2:7" ht="34.5" customHeight="1">
      <c r="B100" s="282"/>
      <c r="C100" s="32" t="s">
        <v>431</v>
      </c>
      <c r="D100" s="298" t="s">
        <v>432</v>
      </c>
      <c r="E100" s="580"/>
      <c r="F100" s="607"/>
      <c r="G100" s="295"/>
    </row>
    <row r="101" spans="2:7" ht="34.5" customHeight="1">
      <c r="B101" s="282">
        <v>35</v>
      </c>
      <c r="C101" s="32" t="s">
        <v>433</v>
      </c>
      <c r="D101" s="298" t="s">
        <v>434</v>
      </c>
      <c r="E101" s="578">
        <v>48275</v>
      </c>
      <c r="F101" s="607">
        <f>SUM(F102:F103)</f>
        <v>67283</v>
      </c>
      <c r="G101" s="295"/>
    </row>
    <row r="102" spans="2:7" ht="34.5" customHeight="1">
      <c r="B102" s="280">
        <v>350</v>
      </c>
      <c r="C102" s="33" t="s">
        <v>435</v>
      </c>
      <c r="D102" s="298" t="s">
        <v>436</v>
      </c>
      <c r="E102" s="578">
        <v>48275</v>
      </c>
      <c r="F102" s="607">
        <v>45890</v>
      </c>
      <c r="G102" s="295"/>
    </row>
    <row r="103" spans="2:7" ht="34.5" customHeight="1">
      <c r="B103" s="280">
        <v>351</v>
      </c>
      <c r="C103" s="33" t="s">
        <v>437</v>
      </c>
      <c r="D103" s="298" t="s">
        <v>438</v>
      </c>
      <c r="E103" s="580"/>
      <c r="F103" s="607">
        <v>21393</v>
      </c>
      <c r="G103" s="295"/>
    </row>
    <row r="104" spans="2:7" ht="34.5" customHeight="1">
      <c r="B104" s="282"/>
      <c r="C104" s="32" t="s">
        <v>439</v>
      </c>
      <c r="D104" s="298" t="s">
        <v>440</v>
      </c>
      <c r="E104" s="580">
        <v>642</v>
      </c>
      <c r="F104" s="607">
        <v>642</v>
      </c>
      <c r="G104" s="295"/>
    </row>
    <row r="105" spans="2:7" ht="34.5" customHeight="1">
      <c r="B105" s="282">
        <v>40</v>
      </c>
      <c r="C105" s="32" t="s">
        <v>441</v>
      </c>
      <c r="D105" s="298" t="s">
        <v>442</v>
      </c>
      <c r="E105" s="579"/>
      <c r="F105" s="607">
        <f>SUM(F106:F111)</f>
        <v>0</v>
      </c>
      <c r="G105" s="295"/>
    </row>
    <row r="106" spans="2:7" ht="34.5" customHeight="1">
      <c r="B106" s="280">
        <v>400</v>
      </c>
      <c r="C106" s="33" t="s">
        <v>177</v>
      </c>
      <c r="D106" s="298" t="s">
        <v>443</v>
      </c>
      <c r="E106" s="579"/>
      <c r="F106" s="607"/>
      <c r="G106" s="295"/>
    </row>
    <row r="107" spans="2:7" ht="34.5" customHeight="1">
      <c r="B107" s="280">
        <v>401</v>
      </c>
      <c r="C107" s="33" t="s">
        <v>444</v>
      </c>
      <c r="D107" s="298" t="s">
        <v>445</v>
      </c>
      <c r="E107" s="579"/>
      <c r="F107" s="607"/>
      <c r="G107" s="295"/>
    </row>
    <row r="108" spans="2:7" ht="34.5" customHeight="1">
      <c r="B108" s="280">
        <v>403</v>
      </c>
      <c r="C108" s="33" t="s">
        <v>178</v>
      </c>
      <c r="D108" s="298" t="s">
        <v>446</v>
      </c>
      <c r="E108" s="579"/>
      <c r="F108" s="607"/>
      <c r="G108" s="295"/>
    </row>
    <row r="109" spans="2:7" ht="34.5" customHeight="1">
      <c r="B109" s="280">
        <v>404</v>
      </c>
      <c r="C109" s="33" t="s">
        <v>179</v>
      </c>
      <c r="D109" s="298" t="s">
        <v>447</v>
      </c>
      <c r="E109" s="579"/>
      <c r="F109" s="607"/>
      <c r="G109" s="295"/>
    </row>
    <row r="110" spans="2:7" ht="34.5" customHeight="1">
      <c r="B110" s="280">
        <v>405</v>
      </c>
      <c r="C110" s="33" t="s">
        <v>448</v>
      </c>
      <c r="D110" s="298" t="s">
        <v>449</v>
      </c>
      <c r="E110" s="579"/>
      <c r="F110" s="607"/>
      <c r="G110" s="295"/>
    </row>
    <row r="111" spans="2:7" ht="34.5" customHeight="1">
      <c r="B111" s="280" t="s">
        <v>180</v>
      </c>
      <c r="C111" s="33" t="s">
        <v>181</v>
      </c>
      <c r="D111" s="298" t="s">
        <v>450</v>
      </c>
      <c r="E111" s="579"/>
      <c r="F111" s="607"/>
      <c r="G111" s="295"/>
    </row>
    <row r="112" spans="2:7" ht="34.5" customHeight="1">
      <c r="B112" s="282">
        <v>41</v>
      </c>
      <c r="C112" s="32" t="s">
        <v>451</v>
      </c>
      <c r="D112" s="298" t="s">
        <v>452</v>
      </c>
      <c r="E112" s="579">
        <v>642</v>
      </c>
      <c r="F112" s="607">
        <v>642</v>
      </c>
      <c r="G112" s="295"/>
    </row>
    <row r="113" spans="2:7" ht="34.5" customHeight="1">
      <c r="B113" s="280">
        <v>410</v>
      </c>
      <c r="C113" s="33" t="s">
        <v>182</v>
      </c>
      <c r="D113" s="298" t="s">
        <v>453</v>
      </c>
      <c r="E113" s="579"/>
      <c r="F113" s="607"/>
      <c r="G113" s="295"/>
    </row>
    <row r="114" spans="2:7" ht="34.5" customHeight="1">
      <c r="B114" s="280">
        <v>411</v>
      </c>
      <c r="C114" s="33" t="s">
        <v>183</v>
      </c>
      <c r="D114" s="298" t="s">
        <v>454</v>
      </c>
      <c r="E114" s="579"/>
      <c r="F114" s="607"/>
      <c r="G114" s="295"/>
    </row>
    <row r="115" spans="2:7" ht="34.5" customHeight="1">
      <c r="B115" s="280">
        <v>412</v>
      </c>
      <c r="C115" s="33" t="s">
        <v>455</v>
      </c>
      <c r="D115" s="298" t="s">
        <v>456</v>
      </c>
      <c r="E115" s="579"/>
      <c r="F115" s="607"/>
      <c r="G115" s="295"/>
    </row>
    <row r="116" spans="2:7" ht="34.5" customHeight="1">
      <c r="B116" s="280">
        <v>413</v>
      </c>
      <c r="C116" s="33" t="s">
        <v>457</v>
      </c>
      <c r="D116" s="298" t="s">
        <v>458</v>
      </c>
      <c r="E116" s="579"/>
      <c r="F116" s="607"/>
      <c r="G116" s="295"/>
    </row>
    <row r="117" spans="2:7" ht="34.5" customHeight="1">
      <c r="B117" s="280">
        <v>414</v>
      </c>
      <c r="C117" s="33" t="s">
        <v>459</v>
      </c>
      <c r="D117" s="298" t="s">
        <v>460</v>
      </c>
      <c r="E117" s="579"/>
      <c r="F117" s="607"/>
      <c r="G117" s="295"/>
    </row>
    <row r="118" spans="2:7" ht="34.5" customHeight="1">
      <c r="B118" s="280">
        <v>415</v>
      </c>
      <c r="C118" s="33" t="s">
        <v>461</v>
      </c>
      <c r="D118" s="298" t="s">
        <v>462</v>
      </c>
      <c r="E118" s="579"/>
      <c r="F118" s="607"/>
      <c r="G118" s="295"/>
    </row>
    <row r="119" spans="2:7" ht="34.5" customHeight="1">
      <c r="B119" s="280">
        <v>416</v>
      </c>
      <c r="C119" s="33" t="s">
        <v>463</v>
      </c>
      <c r="D119" s="298" t="s">
        <v>464</v>
      </c>
      <c r="E119" s="579"/>
      <c r="F119" s="607"/>
      <c r="G119" s="295"/>
    </row>
    <row r="120" spans="2:7" ht="34.5" customHeight="1">
      <c r="B120" s="280">
        <v>419</v>
      </c>
      <c r="C120" s="33" t="s">
        <v>465</v>
      </c>
      <c r="D120" s="298" t="s">
        <v>466</v>
      </c>
      <c r="E120" s="579">
        <v>642</v>
      </c>
      <c r="F120" s="607">
        <v>642</v>
      </c>
      <c r="G120" s="295"/>
    </row>
    <row r="121" spans="2:7" ht="34.5" customHeight="1">
      <c r="B121" s="282">
        <v>498</v>
      </c>
      <c r="C121" s="32" t="s">
        <v>467</v>
      </c>
      <c r="D121" s="298" t="s">
        <v>468</v>
      </c>
      <c r="E121" s="579">
        <v>80</v>
      </c>
      <c r="F121" s="607">
        <v>53</v>
      </c>
      <c r="G121" s="295"/>
    </row>
    <row r="122" spans="2:7" ht="34.5" customHeight="1">
      <c r="B122" s="282" t="s">
        <v>469</v>
      </c>
      <c r="C122" s="32" t="s">
        <v>470</v>
      </c>
      <c r="D122" s="298" t="s">
        <v>471</v>
      </c>
      <c r="E122" s="580">
        <v>115557</v>
      </c>
      <c r="F122" s="607">
        <f>(F123+F130+F131+F139+F140+F141+F142)</f>
        <v>114476</v>
      </c>
      <c r="G122" s="295"/>
    </row>
    <row r="123" spans="2:7" ht="34.5" customHeight="1">
      <c r="B123" s="282">
        <v>42</v>
      </c>
      <c r="C123" s="32" t="s">
        <v>472</v>
      </c>
      <c r="D123" s="298" t="s">
        <v>473</v>
      </c>
      <c r="E123" s="580"/>
      <c r="F123" s="607">
        <f>SUM(F124:F129)</f>
        <v>0</v>
      </c>
      <c r="G123" s="295"/>
    </row>
    <row r="124" spans="2:7" ht="34.5" customHeight="1">
      <c r="B124" s="280">
        <v>420</v>
      </c>
      <c r="C124" s="33" t="s">
        <v>474</v>
      </c>
      <c r="D124" s="298" t="s">
        <v>475</v>
      </c>
      <c r="E124" s="580"/>
      <c r="F124" s="607"/>
      <c r="G124" s="295"/>
    </row>
    <row r="125" spans="2:7" ht="34.5" customHeight="1">
      <c r="B125" s="280">
        <v>421</v>
      </c>
      <c r="C125" s="33" t="s">
        <v>476</v>
      </c>
      <c r="D125" s="298" t="s">
        <v>477</v>
      </c>
      <c r="E125" s="580"/>
      <c r="F125" s="607"/>
      <c r="G125" s="295"/>
    </row>
    <row r="126" spans="2:7" ht="34.5" customHeight="1">
      <c r="B126" s="280">
        <v>422</v>
      </c>
      <c r="C126" s="33" t="s">
        <v>390</v>
      </c>
      <c r="D126" s="298" t="s">
        <v>478</v>
      </c>
      <c r="E126" s="580"/>
      <c r="F126" s="608"/>
      <c r="G126" s="296"/>
    </row>
    <row r="127" spans="2:6" ht="34.5" customHeight="1">
      <c r="B127" s="280">
        <v>423</v>
      </c>
      <c r="C127" s="33" t="s">
        <v>392</v>
      </c>
      <c r="D127" s="298" t="s">
        <v>479</v>
      </c>
      <c r="E127" s="580"/>
      <c r="F127" s="608"/>
    </row>
    <row r="128" spans="2:6" ht="34.5" customHeight="1">
      <c r="B128" s="280">
        <v>427</v>
      </c>
      <c r="C128" s="33" t="s">
        <v>480</v>
      </c>
      <c r="D128" s="298" t="s">
        <v>481</v>
      </c>
      <c r="E128" s="580"/>
      <c r="F128" s="608"/>
    </row>
    <row r="129" spans="2:6" ht="34.5" customHeight="1">
      <c r="B129" s="280" t="s">
        <v>482</v>
      </c>
      <c r="C129" s="33" t="s">
        <v>483</v>
      </c>
      <c r="D129" s="298" t="s">
        <v>484</v>
      </c>
      <c r="E129" s="580"/>
      <c r="F129" s="608"/>
    </row>
    <row r="130" spans="2:6" ht="34.5" customHeight="1">
      <c r="B130" s="282">
        <v>430</v>
      </c>
      <c r="C130" s="32" t="s">
        <v>485</v>
      </c>
      <c r="D130" s="298" t="s">
        <v>486</v>
      </c>
      <c r="E130" s="580">
        <v>570</v>
      </c>
      <c r="F130" s="608">
        <v>650</v>
      </c>
    </row>
    <row r="131" spans="2:6" ht="34.5" customHeight="1">
      <c r="B131" s="282" t="s">
        <v>487</v>
      </c>
      <c r="C131" s="32" t="s">
        <v>488</v>
      </c>
      <c r="D131" s="298" t="s">
        <v>489</v>
      </c>
      <c r="E131" s="580">
        <v>109935</v>
      </c>
      <c r="F131" s="608">
        <f>SUM(F132:F138)</f>
        <v>108533</v>
      </c>
    </row>
    <row r="132" spans="2:6" ht="34.5" customHeight="1">
      <c r="B132" s="280">
        <v>431</v>
      </c>
      <c r="C132" s="33" t="s">
        <v>490</v>
      </c>
      <c r="D132" s="298" t="s">
        <v>491</v>
      </c>
      <c r="E132" s="580"/>
      <c r="F132" s="608"/>
    </row>
    <row r="133" spans="2:6" ht="34.5" customHeight="1">
      <c r="B133" s="280">
        <v>432</v>
      </c>
      <c r="C133" s="33" t="s">
        <v>492</v>
      </c>
      <c r="D133" s="298" t="s">
        <v>493</v>
      </c>
      <c r="E133" s="580"/>
      <c r="F133" s="608"/>
    </row>
    <row r="134" spans="2:6" ht="34.5" customHeight="1">
      <c r="B134" s="280">
        <v>433</v>
      </c>
      <c r="C134" s="33" t="s">
        <v>494</v>
      </c>
      <c r="D134" s="298" t="s">
        <v>495</v>
      </c>
      <c r="E134" s="580"/>
      <c r="F134" s="608"/>
    </row>
    <row r="135" spans="2:6" ht="34.5" customHeight="1">
      <c r="B135" s="280">
        <v>434</v>
      </c>
      <c r="C135" s="33" t="s">
        <v>496</v>
      </c>
      <c r="D135" s="298" t="s">
        <v>497</v>
      </c>
      <c r="E135" s="580"/>
      <c r="F135" s="608"/>
    </row>
    <row r="136" spans="2:6" ht="34.5" customHeight="1">
      <c r="B136" s="280">
        <v>435</v>
      </c>
      <c r="C136" s="33" t="s">
        <v>498</v>
      </c>
      <c r="D136" s="298" t="s">
        <v>499</v>
      </c>
      <c r="E136" s="580">
        <v>109927</v>
      </c>
      <c r="F136" s="608">
        <v>108523</v>
      </c>
    </row>
    <row r="137" spans="2:6" ht="34.5" customHeight="1">
      <c r="B137" s="280">
        <v>436</v>
      </c>
      <c r="C137" s="33" t="s">
        <v>500</v>
      </c>
      <c r="D137" s="298" t="s">
        <v>501</v>
      </c>
      <c r="E137" s="579"/>
      <c r="F137" s="608"/>
    </row>
    <row r="138" spans="2:6" ht="34.5" customHeight="1">
      <c r="B138" s="280">
        <v>439</v>
      </c>
      <c r="C138" s="33" t="s">
        <v>502</v>
      </c>
      <c r="D138" s="298" t="s">
        <v>503</v>
      </c>
      <c r="E138" s="579">
        <v>8</v>
      </c>
      <c r="F138" s="608">
        <v>10</v>
      </c>
    </row>
    <row r="139" spans="2:6" ht="34.5" customHeight="1">
      <c r="B139" s="282" t="s">
        <v>504</v>
      </c>
      <c r="C139" s="32" t="s">
        <v>505</v>
      </c>
      <c r="D139" s="298" t="s">
        <v>506</v>
      </c>
      <c r="E139" s="579">
        <v>4946</v>
      </c>
      <c r="F139" s="608">
        <v>5067</v>
      </c>
    </row>
    <row r="140" spans="2:6" ht="34.5" customHeight="1">
      <c r="B140" s="282">
        <v>47</v>
      </c>
      <c r="C140" s="32" t="s">
        <v>507</v>
      </c>
      <c r="D140" s="298" t="s">
        <v>508</v>
      </c>
      <c r="E140" s="579"/>
      <c r="F140" s="608"/>
    </row>
    <row r="141" spans="2:6" ht="34.5" customHeight="1">
      <c r="B141" s="282">
        <v>48</v>
      </c>
      <c r="C141" s="32" t="s">
        <v>509</v>
      </c>
      <c r="D141" s="298" t="s">
        <v>510</v>
      </c>
      <c r="E141" s="579"/>
      <c r="F141" s="608"/>
    </row>
    <row r="142" spans="2:6" ht="34.5" customHeight="1">
      <c r="B142" s="282" t="s">
        <v>184</v>
      </c>
      <c r="C142" s="32" t="s">
        <v>511</v>
      </c>
      <c r="D142" s="298" t="s">
        <v>512</v>
      </c>
      <c r="E142" s="579">
        <v>106</v>
      </c>
      <c r="F142" s="608">
        <v>226</v>
      </c>
    </row>
    <row r="143" spans="2:7" ht="53.25" customHeight="1">
      <c r="B143" s="282"/>
      <c r="C143" s="32" t="s">
        <v>513</v>
      </c>
      <c r="D143" s="298" t="s">
        <v>514</v>
      </c>
      <c r="E143" s="580">
        <v>13098</v>
      </c>
      <c r="F143" s="608">
        <f>(F92+F96+F101-F100-F97-F95-F94-F93-F91-F82)</f>
        <v>31456</v>
      </c>
      <c r="G143" s="638"/>
    </row>
    <row r="144" spans="2:7" ht="34.5" customHeight="1">
      <c r="B144" s="282"/>
      <c r="C144" s="32" t="s">
        <v>515</v>
      </c>
      <c r="D144" s="298" t="s">
        <v>516</v>
      </c>
      <c r="E144" s="579">
        <v>103181</v>
      </c>
      <c r="F144" s="671">
        <f>(F104+F122+F121+F81-F143)</f>
        <v>115171</v>
      </c>
      <c r="G144" s="638"/>
    </row>
    <row r="145" spans="2:6" ht="34.5" customHeight="1" thickBot="1">
      <c r="B145" s="283">
        <v>89</v>
      </c>
      <c r="C145" s="284" t="s">
        <v>517</v>
      </c>
      <c r="D145" s="300" t="s">
        <v>518</v>
      </c>
      <c r="E145" s="579"/>
      <c r="F145" s="609"/>
    </row>
    <row r="147" spans="2:4" ht="15.75">
      <c r="B147" s="1"/>
      <c r="C147" s="1"/>
      <c r="D147" s="1"/>
    </row>
    <row r="148" spans="2:4" ht="18.75">
      <c r="B148" s="1"/>
      <c r="C148" s="1"/>
      <c r="D148" s="291"/>
    </row>
  </sheetData>
  <sheetProtection/>
  <mergeCells count="6">
    <mergeCell ref="B3:F3"/>
    <mergeCell ref="B5:B6"/>
    <mergeCell ref="C5:C6"/>
    <mergeCell ref="D5:D6"/>
    <mergeCell ref="E5:E6"/>
    <mergeCell ref="F5:F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8" scale="42" r:id="rId1"/>
  <ignoredErrors>
    <ignoredError sqref="D80:D108 D109:D145 D8:D7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X29"/>
  <sheetViews>
    <sheetView showGridLines="0" zoomScalePageLayoutView="0" workbookViewId="0" topLeftCell="A1">
      <selection activeCell="R7" sqref="R7:R8"/>
    </sheetView>
  </sheetViews>
  <sheetFormatPr defaultColWidth="9.140625" defaultRowHeight="12.75"/>
  <cols>
    <col min="3" max="8" width="10.421875" style="0" customWidth="1"/>
  </cols>
  <sheetData>
    <row r="1" ht="12.75">
      <c r="X1" s="139" t="s">
        <v>756</v>
      </c>
    </row>
    <row r="2" spans="2:24" ht="1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</row>
    <row r="3" spans="2:24" ht="18.75">
      <c r="B3" s="792" t="s">
        <v>528</v>
      </c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  <c r="O3" s="792"/>
      <c r="P3" s="792"/>
      <c r="Q3" s="792"/>
      <c r="R3" s="792"/>
      <c r="S3" s="792"/>
      <c r="T3" s="792"/>
      <c r="U3" s="792"/>
      <c r="V3" s="792"/>
      <c r="W3" s="792"/>
      <c r="X3" s="792"/>
    </row>
    <row r="4" ht="13.5" thickBot="1"/>
    <row r="5" spans="2:24" ht="12.75">
      <c r="B5" s="793" t="s">
        <v>2</v>
      </c>
      <c r="C5" s="795" t="s">
        <v>529</v>
      </c>
      <c r="D5" s="795" t="s">
        <v>530</v>
      </c>
      <c r="E5" s="795" t="s">
        <v>733</v>
      </c>
      <c r="F5" s="795" t="s">
        <v>531</v>
      </c>
      <c r="G5" s="795" t="s">
        <v>532</v>
      </c>
      <c r="H5" s="795" t="s">
        <v>533</v>
      </c>
      <c r="I5" s="800" t="s">
        <v>3</v>
      </c>
      <c r="J5" s="801"/>
      <c r="K5" s="798" t="s">
        <v>6</v>
      </c>
      <c r="L5" s="799"/>
      <c r="M5" s="800" t="s">
        <v>8</v>
      </c>
      <c r="N5" s="801"/>
      <c r="O5" s="800" t="s">
        <v>11</v>
      </c>
      <c r="P5" s="801"/>
      <c r="Q5" s="788" t="s">
        <v>14</v>
      </c>
      <c r="R5" s="789"/>
      <c r="S5" s="788" t="s">
        <v>16</v>
      </c>
      <c r="T5" s="789"/>
      <c r="U5" s="788" t="s">
        <v>18</v>
      </c>
      <c r="V5" s="789"/>
      <c r="W5" s="788" t="s">
        <v>21</v>
      </c>
      <c r="X5" s="797"/>
    </row>
    <row r="6" spans="2:24" ht="39" thickBot="1">
      <c r="B6" s="794"/>
      <c r="C6" s="796"/>
      <c r="D6" s="796"/>
      <c r="E6" s="796"/>
      <c r="F6" s="796" t="s">
        <v>531</v>
      </c>
      <c r="G6" s="796" t="s">
        <v>532</v>
      </c>
      <c r="H6" s="796" t="s">
        <v>533</v>
      </c>
      <c r="I6" s="198" t="s">
        <v>847</v>
      </c>
      <c r="J6" s="198" t="s">
        <v>848</v>
      </c>
      <c r="K6" s="198" t="s">
        <v>847</v>
      </c>
      <c r="L6" s="198" t="s">
        <v>848</v>
      </c>
      <c r="M6" s="198" t="s">
        <v>847</v>
      </c>
      <c r="N6" s="198" t="s">
        <v>848</v>
      </c>
      <c r="O6" s="198" t="s">
        <v>847</v>
      </c>
      <c r="P6" s="198" t="s">
        <v>848</v>
      </c>
      <c r="Q6" s="198" t="s">
        <v>847</v>
      </c>
      <c r="R6" s="198" t="s">
        <v>848</v>
      </c>
      <c r="S6" s="198" t="s">
        <v>847</v>
      </c>
      <c r="T6" s="198" t="s">
        <v>848</v>
      </c>
      <c r="U6" s="198" t="s">
        <v>847</v>
      </c>
      <c r="V6" s="198" t="s">
        <v>848</v>
      </c>
      <c r="W6" s="198" t="s">
        <v>847</v>
      </c>
      <c r="X6" s="198" t="s">
        <v>848</v>
      </c>
    </row>
    <row r="7" spans="2:24" ht="12.75">
      <c r="B7" s="436">
        <v>1</v>
      </c>
      <c r="C7" s="668" t="s">
        <v>889</v>
      </c>
      <c r="D7" s="439">
        <v>19</v>
      </c>
      <c r="E7" s="439">
        <v>22</v>
      </c>
      <c r="F7" s="439">
        <v>22</v>
      </c>
      <c r="G7" s="439">
        <v>22</v>
      </c>
      <c r="H7" s="439"/>
      <c r="I7" s="439">
        <v>2</v>
      </c>
      <c r="J7" s="439">
        <v>1</v>
      </c>
      <c r="K7" s="439">
        <v>1</v>
      </c>
      <c r="L7" s="439">
        <v>3</v>
      </c>
      <c r="M7" s="439">
        <v>1</v>
      </c>
      <c r="N7" s="439">
        <v>1</v>
      </c>
      <c r="O7" s="439">
        <v>2</v>
      </c>
      <c r="P7" s="439">
        <v>3</v>
      </c>
      <c r="Q7" s="439">
        <v>14</v>
      </c>
      <c r="R7" s="439">
        <v>13</v>
      </c>
      <c r="S7" s="439"/>
      <c r="T7" s="439"/>
      <c r="U7" s="439"/>
      <c r="V7" s="439"/>
      <c r="W7" s="439">
        <f aca="true" t="shared" si="0" ref="W7:X10">(I7+K7+M7+O7+Q7+S7+U7)</f>
        <v>20</v>
      </c>
      <c r="X7" s="440">
        <f t="shared" si="0"/>
        <v>21</v>
      </c>
    </row>
    <row r="8" spans="2:24" ht="15" customHeight="1">
      <c r="B8" s="437">
        <v>2</v>
      </c>
      <c r="C8" s="661" t="s">
        <v>887</v>
      </c>
      <c r="D8" s="441">
        <v>7</v>
      </c>
      <c r="E8" s="441">
        <v>3</v>
      </c>
      <c r="F8" s="441">
        <v>3</v>
      </c>
      <c r="G8" s="441">
        <v>3</v>
      </c>
      <c r="H8" s="441"/>
      <c r="I8" s="441"/>
      <c r="J8" s="441"/>
      <c r="K8" s="441"/>
      <c r="L8" s="441"/>
      <c r="M8" s="441"/>
      <c r="N8" s="441"/>
      <c r="O8" s="441">
        <v>1</v>
      </c>
      <c r="P8" s="441">
        <v>1</v>
      </c>
      <c r="Q8" s="441">
        <v>3</v>
      </c>
      <c r="R8" s="441">
        <v>3</v>
      </c>
      <c r="S8" s="441"/>
      <c r="T8" s="441"/>
      <c r="U8" s="441"/>
      <c r="V8" s="441"/>
      <c r="W8" s="439">
        <f t="shared" si="0"/>
        <v>4</v>
      </c>
      <c r="X8" s="440">
        <f t="shared" si="0"/>
        <v>4</v>
      </c>
    </row>
    <row r="9" spans="2:24" ht="33.75">
      <c r="B9" s="437">
        <v>3</v>
      </c>
      <c r="C9" s="669" t="s">
        <v>888</v>
      </c>
      <c r="D9" s="441">
        <v>5</v>
      </c>
      <c r="E9" s="441">
        <v>5</v>
      </c>
      <c r="F9" s="441">
        <v>5</v>
      </c>
      <c r="G9" s="441">
        <v>4</v>
      </c>
      <c r="H9" s="661">
        <v>1</v>
      </c>
      <c r="I9" s="661"/>
      <c r="J9" s="661"/>
      <c r="K9" s="661"/>
      <c r="L9" s="661"/>
      <c r="M9" s="661"/>
      <c r="N9" s="661"/>
      <c r="O9" s="661">
        <v>5</v>
      </c>
      <c r="P9" s="661">
        <v>5</v>
      </c>
      <c r="Q9" s="661"/>
      <c r="R9" s="661"/>
      <c r="S9" s="661"/>
      <c r="T9" s="661"/>
      <c r="U9" s="661"/>
      <c r="V9" s="661"/>
      <c r="W9" s="662">
        <f t="shared" si="0"/>
        <v>5</v>
      </c>
      <c r="X9" s="663">
        <f t="shared" si="0"/>
        <v>5</v>
      </c>
    </row>
    <row r="10" spans="2:24" ht="25.5">
      <c r="B10" s="437">
        <v>4</v>
      </c>
      <c r="C10" s="670" t="s">
        <v>890</v>
      </c>
      <c r="D10" s="441">
        <v>2</v>
      </c>
      <c r="E10" s="441">
        <v>2</v>
      </c>
      <c r="F10" s="441">
        <v>2</v>
      </c>
      <c r="G10" s="441">
        <v>1</v>
      </c>
      <c r="H10" s="661">
        <v>1</v>
      </c>
      <c r="I10" s="661">
        <v>1</v>
      </c>
      <c r="J10" s="661">
        <v>1</v>
      </c>
      <c r="K10" s="661"/>
      <c r="L10" s="661"/>
      <c r="M10" s="661"/>
      <c r="N10" s="661"/>
      <c r="O10" s="661">
        <v>1</v>
      </c>
      <c r="P10" s="661">
        <v>1</v>
      </c>
      <c r="Q10" s="661"/>
      <c r="R10" s="661"/>
      <c r="S10" s="661"/>
      <c r="T10" s="661"/>
      <c r="U10" s="661"/>
      <c r="V10" s="661"/>
      <c r="W10" s="662">
        <f t="shared" si="0"/>
        <v>2</v>
      </c>
      <c r="X10" s="663">
        <f t="shared" si="0"/>
        <v>2</v>
      </c>
    </row>
    <row r="11" spans="2:24" ht="15" customHeight="1">
      <c r="B11" s="437">
        <v>5</v>
      </c>
      <c r="C11" s="441"/>
      <c r="D11" s="441"/>
      <c r="E11" s="441"/>
      <c r="F11" s="441"/>
      <c r="G11" s="441"/>
      <c r="H11" s="661"/>
      <c r="I11" s="661"/>
      <c r="J11" s="661"/>
      <c r="K11" s="661"/>
      <c r="L11" s="661"/>
      <c r="M11" s="661"/>
      <c r="N11" s="661"/>
      <c r="O11" s="661"/>
      <c r="P11" s="661"/>
      <c r="Q11" s="661"/>
      <c r="R11" s="661"/>
      <c r="S11" s="661"/>
      <c r="T11" s="661"/>
      <c r="U11" s="661"/>
      <c r="V11" s="661"/>
      <c r="W11" s="661"/>
      <c r="X11" s="664"/>
    </row>
    <row r="12" spans="2:24" ht="15" customHeight="1">
      <c r="B12" s="437">
        <v>6</v>
      </c>
      <c r="C12" s="441"/>
      <c r="D12" s="441"/>
      <c r="E12" s="441"/>
      <c r="F12" s="441"/>
      <c r="G12" s="441"/>
      <c r="H12" s="661"/>
      <c r="I12" s="661"/>
      <c r="J12" s="661"/>
      <c r="K12" s="661"/>
      <c r="L12" s="661"/>
      <c r="M12" s="661"/>
      <c r="N12" s="661"/>
      <c r="O12" s="661"/>
      <c r="P12" s="661"/>
      <c r="Q12" s="661"/>
      <c r="R12" s="661"/>
      <c r="S12" s="661"/>
      <c r="T12" s="661"/>
      <c r="U12" s="661"/>
      <c r="V12" s="661"/>
      <c r="W12" s="661"/>
      <c r="X12" s="664"/>
    </row>
    <row r="13" spans="2:24" ht="15" customHeight="1">
      <c r="B13" s="437">
        <v>7</v>
      </c>
      <c r="C13" s="441"/>
      <c r="D13" s="441"/>
      <c r="E13" s="441"/>
      <c r="F13" s="441"/>
      <c r="G13" s="441"/>
      <c r="H13" s="661"/>
      <c r="I13" s="661"/>
      <c r="J13" s="661"/>
      <c r="K13" s="661"/>
      <c r="L13" s="661"/>
      <c r="M13" s="661"/>
      <c r="N13" s="661"/>
      <c r="O13" s="661"/>
      <c r="P13" s="661"/>
      <c r="Q13" s="661"/>
      <c r="R13" s="661"/>
      <c r="S13" s="661"/>
      <c r="T13" s="661"/>
      <c r="U13" s="661"/>
      <c r="V13" s="661"/>
      <c r="W13" s="661"/>
      <c r="X13" s="664"/>
    </row>
    <row r="14" spans="2:24" ht="15" customHeight="1">
      <c r="B14" s="437">
        <v>8</v>
      </c>
      <c r="C14" s="441"/>
      <c r="D14" s="441"/>
      <c r="E14" s="441"/>
      <c r="F14" s="441"/>
      <c r="G14" s="441"/>
      <c r="H14" s="661"/>
      <c r="I14" s="661"/>
      <c r="J14" s="661"/>
      <c r="K14" s="661"/>
      <c r="L14" s="661"/>
      <c r="M14" s="661"/>
      <c r="N14" s="661"/>
      <c r="O14" s="661"/>
      <c r="P14" s="661"/>
      <c r="Q14" s="661"/>
      <c r="R14" s="661"/>
      <c r="S14" s="661"/>
      <c r="T14" s="661"/>
      <c r="U14" s="661"/>
      <c r="V14" s="661"/>
      <c r="W14" s="661"/>
      <c r="X14" s="664"/>
    </row>
    <row r="15" spans="2:24" ht="15" customHeight="1">
      <c r="B15" s="437">
        <v>9</v>
      </c>
      <c r="C15" s="441"/>
      <c r="D15" s="441"/>
      <c r="E15" s="441"/>
      <c r="F15" s="441"/>
      <c r="G15" s="441"/>
      <c r="H15" s="661"/>
      <c r="I15" s="661"/>
      <c r="J15" s="661"/>
      <c r="K15" s="661"/>
      <c r="L15" s="661"/>
      <c r="M15" s="661"/>
      <c r="N15" s="661"/>
      <c r="O15" s="661"/>
      <c r="P15" s="661"/>
      <c r="Q15" s="661"/>
      <c r="R15" s="661"/>
      <c r="S15" s="661"/>
      <c r="T15" s="661"/>
      <c r="U15" s="661"/>
      <c r="V15" s="661"/>
      <c r="W15" s="661"/>
      <c r="X15" s="664"/>
    </row>
    <row r="16" spans="2:24" ht="15" customHeight="1">
      <c r="B16" s="437">
        <v>10</v>
      </c>
      <c r="C16" s="441"/>
      <c r="D16" s="441"/>
      <c r="E16" s="441"/>
      <c r="F16" s="441"/>
      <c r="G16" s="441"/>
      <c r="H16" s="661"/>
      <c r="I16" s="661"/>
      <c r="J16" s="661"/>
      <c r="K16" s="661"/>
      <c r="L16" s="661"/>
      <c r="M16" s="661"/>
      <c r="N16" s="661"/>
      <c r="O16" s="661"/>
      <c r="P16" s="661"/>
      <c r="Q16" s="661"/>
      <c r="R16" s="661"/>
      <c r="S16" s="661"/>
      <c r="T16" s="661"/>
      <c r="U16" s="661"/>
      <c r="V16" s="661"/>
      <c r="W16" s="661"/>
      <c r="X16" s="664"/>
    </row>
    <row r="17" spans="2:24" ht="15" customHeight="1">
      <c r="B17" s="437">
        <v>11</v>
      </c>
      <c r="C17" s="441"/>
      <c r="D17" s="441"/>
      <c r="E17" s="441"/>
      <c r="F17" s="441"/>
      <c r="G17" s="441"/>
      <c r="H17" s="661"/>
      <c r="I17" s="661"/>
      <c r="J17" s="661"/>
      <c r="K17" s="661"/>
      <c r="L17" s="661"/>
      <c r="M17" s="661"/>
      <c r="N17" s="661"/>
      <c r="O17" s="661"/>
      <c r="P17" s="661"/>
      <c r="Q17" s="661"/>
      <c r="R17" s="661"/>
      <c r="S17" s="661"/>
      <c r="T17" s="661"/>
      <c r="U17" s="661"/>
      <c r="V17" s="661"/>
      <c r="W17" s="661"/>
      <c r="X17" s="664"/>
    </row>
    <row r="18" spans="2:24" ht="15" customHeight="1">
      <c r="B18" s="437">
        <v>12</v>
      </c>
      <c r="C18" s="441"/>
      <c r="D18" s="441"/>
      <c r="E18" s="441"/>
      <c r="F18" s="441"/>
      <c r="G18" s="441"/>
      <c r="H18" s="661"/>
      <c r="I18" s="661"/>
      <c r="J18" s="661"/>
      <c r="K18" s="661"/>
      <c r="L18" s="661"/>
      <c r="M18" s="661"/>
      <c r="N18" s="661"/>
      <c r="O18" s="661"/>
      <c r="P18" s="661"/>
      <c r="Q18" s="661"/>
      <c r="R18" s="661"/>
      <c r="S18" s="661"/>
      <c r="T18" s="661"/>
      <c r="U18" s="661"/>
      <c r="V18" s="661"/>
      <c r="W18" s="661"/>
      <c r="X18" s="664"/>
    </row>
    <row r="19" spans="2:24" ht="15" customHeight="1">
      <c r="B19" s="437">
        <v>13</v>
      </c>
      <c r="C19" s="441"/>
      <c r="D19" s="441"/>
      <c r="E19" s="441"/>
      <c r="F19" s="441"/>
      <c r="G19" s="441"/>
      <c r="H19" s="661"/>
      <c r="I19" s="661"/>
      <c r="J19" s="661"/>
      <c r="K19" s="661"/>
      <c r="L19" s="661"/>
      <c r="M19" s="661"/>
      <c r="N19" s="661"/>
      <c r="O19" s="661"/>
      <c r="P19" s="661"/>
      <c r="Q19" s="661"/>
      <c r="R19" s="661"/>
      <c r="S19" s="661"/>
      <c r="T19" s="661"/>
      <c r="U19" s="661"/>
      <c r="V19" s="661"/>
      <c r="W19" s="661"/>
      <c r="X19" s="664"/>
    </row>
    <row r="20" spans="2:24" ht="15" customHeight="1">
      <c r="B20" s="437">
        <v>14</v>
      </c>
      <c r="C20" s="441"/>
      <c r="D20" s="441"/>
      <c r="E20" s="441"/>
      <c r="F20" s="441"/>
      <c r="G20" s="441"/>
      <c r="H20" s="661"/>
      <c r="I20" s="661"/>
      <c r="J20" s="661"/>
      <c r="K20" s="661"/>
      <c r="L20" s="661"/>
      <c r="M20" s="661"/>
      <c r="N20" s="661"/>
      <c r="O20" s="661"/>
      <c r="P20" s="661"/>
      <c r="Q20" s="661"/>
      <c r="R20" s="661"/>
      <c r="S20" s="661"/>
      <c r="T20" s="661"/>
      <c r="U20" s="661"/>
      <c r="V20" s="661"/>
      <c r="W20" s="661"/>
      <c r="X20" s="664"/>
    </row>
    <row r="21" spans="2:24" ht="15" customHeight="1">
      <c r="B21" s="437">
        <v>15</v>
      </c>
      <c r="C21" s="441"/>
      <c r="D21" s="441"/>
      <c r="E21" s="441"/>
      <c r="F21" s="441"/>
      <c r="G21" s="441"/>
      <c r="H21" s="661"/>
      <c r="I21" s="661"/>
      <c r="J21" s="661"/>
      <c r="K21" s="661"/>
      <c r="L21" s="661"/>
      <c r="M21" s="661"/>
      <c r="N21" s="661"/>
      <c r="O21" s="661"/>
      <c r="P21" s="661"/>
      <c r="Q21" s="661"/>
      <c r="R21" s="661"/>
      <c r="S21" s="661"/>
      <c r="T21" s="661"/>
      <c r="U21" s="661"/>
      <c r="V21" s="661"/>
      <c r="W21" s="661"/>
      <c r="X21" s="664"/>
    </row>
    <row r="22" spans="2:24" ht="15" customHeight="1">
      <c r="B22" s="437">
        <v>16</v>
      </c>
      <c r="C22" s="441"/>
      <c r="D22" s="441"/>
      <c r="E22" s="441"/>
      <c r="F22" s="441"/>
      <c r="G22" s="441"/>
      <c r="H22" s="661"/>
      <c r="I22" s="661"/>
      <c r="J22" s="661"/>
      <c r="K22" s="661"/>
      <c r="L22" s="661"/>
      <c r="M22" s="661"/>
      <c r="N22" s="661"/>
      <c r="O22" s="661"/>
      <c r="P22" s="661"/>
      <c r="Q22" s="661"/>
      <c r="R22" s="661"/>
      <c r="S22" s="661"/>
      <c r="T22" s="661"/>
      <c r="U22" s="661"/>
      <c r="V22" s="661"/>
      <c r="W22" s="661"/>
      <c r="X22" s="664"/>
    </row>
    <row r="23" spans="2:24" ht="15" customHeight="1">
      <c r="B23" s="437">
        <v>17</v>
      </c>
      <c r="C23" s="441"/>
      <c r="D23" s="441"/>
      <c r="E23" s="441"/>
      <c r="F23" s="441"/>
      <c r="G23" s="441"/>
      <c r="H23" s="661"/>
      <c r="I23" s="661"/>
      <c r="J23" s="661"/>
      <c r="K23" s="661"/>
      <c r="L23" s="661"/>
      <c r="M23" s="661"/>
      <c r="N23" s="661"/>
      <c r="O23" s="661"/>
      <c r="P23" s="661"/>
      <c r="Q23" s="661"/>
      <c r="R23" s="661"/>
      <c r="S23" s="661"/>
      <c r="T23" s="661"/>
      <c r="U23" s="661"/>
      <c r="V23" s="661"/>
      <c r="W23" s="661"/>
      <c r="X23" s="664"/>
    </row>
    <row r="24" spans="2:24" ht="15" customHeight="1">
      <c r="B24" s="437">
        <v>18</v>
      </c>
      <c r="C24" s="441"/>
      <c r="D24" s="441"/>
      <c r="E24" s="441"/>
      <c r="F24" s="441"/>
      <c r="G24" s="441"/>
      <c r="H24" s="661"/>
      <c r="I24" s="661"/>
      <c r="J24" s="661"/>
      <c r="K24" s="661"/>
      <c r="L24" s="661"/>
      <c r="M24" s="661"/>
      <c r="N24" s="661"/>
      <c r="O24" s="661"/>
      <c r="P24" s="661"/>
      <c r="Q24" s="661"/>
      <c r="R24" s="661"/>
      <c r="S24" s="661"/>
      <c r="T24" s="661"/>
      <c r="U24" s="661"/>
      <c r="V24" s="661"/>
      <c r="W24" s="661"/>
      <c r="X24" s="664"/>
    </row>
    <row r="25" spans="2:24" ht="15" customHeight="1">
      <c r="B25" s="437">
        <v>19</v>
      </c>
      <c r="C25" s="441"/>
      <c r="D25" s="441"/>
      <c r="E25" s="441"/>
      <c r="F25" s="441"/>
      <c r="G25" s="441"/>
      <c r="H25" s="661"/>
      <c r="I25" s="661"/>
      <c r="J25" s="661"/>
      <c r="K25" s="661"/>
      <c r="L25" s="661"/>
      <c r="M25" s="661"/>
      <c r="N25" s="661"/>
      <c r="O25" s="661"/>
      <c r="P25" s="661"/>
      <c r="Q25" s="661"/>
      <c r="R25" s="661"/>
      <c r="S25" s="661"/>
      <c r="T25" s="661"/>
      <c r="U25" s="661"/>
      <c r="V25" s="661"/>
      <c r="W25" s="661"/>
      <c r="X25" s="664"/>
    </row>
    <row r="26" spans="2:24" ht="15" customHeight="1">
      <c r="B26" s="437">
        <v>20</v>
      </c>
      <c r="C26" s="441"/>
      <c r="D26" s="441"/>
      <c r="E26" s="441"/>
      <c r="F26" s="441"/>
      <c r="G26" s="441"/>
      <c r="H26" s="661"/>
      <c r="I26" s="661"/>
      <c r="J26" s="661"/>
      <c r="K26" s="661"/>
      <c r="L26" s="661"/>
      <c r="M26" s="661"/>
      <c r="N26" s="661"/>
      <c r="O26" s="661"/>
      <c r="P26" s="661"/>
      <c r="Q26" s="661"/>
      <c r="R26" s="661"/>
      <c r="S26" s="661"/>
      <c r="T26" s="661"/>
      <c r="U26" s="661"/>
      <c r="V26" s="661"/>
      <c r="W26" s="661"/>
      <c r="X26" s="664"/>
    </row>
    <row r="27" spans="2:24" ht="15" customHeight="1">
      <c r="B27" s="437">
        <v>21</v>
      </c>
      <c r="C27" s="441"/>
      <c r="D27" s="441"/>
      <c r="E27" s="441"/>
      <c r="F27" s="441"/>
      <c r="G27" s="441"/>
      <c r="H27" s="661"/>
      <c r="I27" s="661"/>
      <c r="J27" s="661"/>
      <c r="K27" s="661"/>
      <c r="L27" s="661"/>
      <c r="M27" s="661"/>
      <c r="N27" s="661"/>
      <c r="O27" s="661"/>
      <c r="P27" s="661"/>
      <c r="Q27" s="661"/>
      <c r="R27" s="661"/>
      <c r="S27" s="661"/>
      <c r="T27" s="661"/>
      <c r="U27" s="661"/>
      <c r="V27" s="661"/>
      <c r="W27" s="661"/>
      <c r="X27" s="664"/>
    </row>
    <row r="28" spans="2:24" ht="15" customHeight="1" thickBot="1">
      <c r="B28" s="438" t="s">
        <v>735</v>
      </c>
      <c r="C28" s="442"/>
      <c r="D28" s="442"/>
      <c r="E28" s="442"/>
      <c r="F28" s="442"/>
      <c r="G28" s="442"/>
      <c r="H28" s="665"/>
      <c r="I28" s="665"/>
      <c r="J28" s="665"/>
      <c r="K28" s="665"/>
      <c r="L28" s="665"/>
      <c r="M28" s="665"/>
      <c r="N28" s="665"/>
      <c r="O28" s="665"/>
      <c r="P28" s="665"/>
      <c r="Q28" s="665"/>
      <c r="R28" s="665"/>
      <c r="S28" s="665"/>
      <c r="T28" s="665"/>
      <c r="U28" s="665"/>
      <c r="V28" s="665"/>
      <c r="W28" s="665"/>
      <c r="X28" s="666"/>
    </row>
    <row r="29" spans="2:24" ht="15" customHeight="1" thickBot="1">
      <c r="B29" s="790" t="s">
        <v>534</v>
      </c>
      <c r="C29" s="791"/>
      <c r="D29" s="443">
        <f>SUM(D7:D28)</f>
        <v>33</v>
      </c>
      <c r="E29" s="443">
        <f aca="true" t="shared" si="1" ref="E29:X29">SUM(E7:E28)</f>
        <v>32</v>
      </c>
      <c r="F29" s="443">
        <f t="shared" si="1"/>
        <v>32</v>
      </c>
      <c r="G29" s="443">
        <f t="shared" si="1"/>
        <v>30</v>
      </c>
      <c r="H29" s="667">
        <f t="shared" si="1"/>
        <v>2</v>
      </c>
      <c r="I29" s="667">
        <f t="shared" si="1"/>
        <v>3</v>
      </c>
      <c r="J29" s="667">
        <f t="shared" si="1"/>
        <v>2</v>
      </c>
      <c r="K29" s="667">
        <f t="shared" si="1"/>
        <v>1</v>
      </c>
      <c r="L29" s="667">
        <f t="shared" si="1"/>
        <v>3</v>
      </c>
      <c r="M29" s="667">
        <f t="shared" si="1"/>
        <v>1</v>
      </c>
      <c r="N29" s="667">
        <f t="shared" si="1"/>
        <v>1</v>
      </c>
      <c r="O29" s="667">
        <f t="shared" si="1"/>
        <v>9</v>
      </c>
      <c r="P29" s="667">
        <f t="shared" si="1"/>
        <v>10</v>
      </c>
      <c r="Q29" s="667">
        <f t="shared" si="1"/>
        <v>17</v>
      </c>
      <c r="R29" s="667">
        <f t="shared" si="1"/>
        <v>16</v>
      </c>
      <c r="S29" s="667">
        <f t="shared" si="1"/>
        <v>0</v>
      </c>
      <c r="T29" s="667">
        <f t="shared" si="1"/>
        <v>0</v>
      </c>
      <c r="U29" s="667">
        <f t="shared" si="1"/>
        <v>0</v>
      </c>
      <c r="V29" s="667">
        <f t="shared" si="1"/>
        <v>0</v>
      </c>
      <c r="W29" s="667">
        <f t="shared" si="1"/>
        <v>31</v>
      </c>
      <c r="X29" s="667">
        <f t="shared" si="1"/>
        <v>32</v>
      </c>
    </row>
  </sheetData>
  <sheetProtection/>
  <mergeCells count="17">
    <mergeCell ref="S5:T5"/>
    <mergeCell ref="D5:D6"/>
    <mergeCell ref="F5:F6"/>
    <mergeCell ref="G5:G6"/>
    <mergeCell ref="H5:H6"/>
    <mergeCell ref="I5:J5"/>
    <mergeCell ref="E5:E6"/>
    <mergeCell ref="U5:V5"/>
    <mergeCell ref="B29:C29"/>
    <mergeCell ref="B3:X3"/>
    <mergeCell ref="B5:B6"/>
    <mergeCell ref="C5:C6"/>
    <mergeCell ref="W5:X5"/>
    <mergeCell ref="K5:L5"/>
    <mergeCell ref="M5:N5"/>
    <mergeCell ref="O5:P5"/>
    <mergeCell ref="Q5:R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8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5"/>
  <sheetViews>
    <sheetView showGridLines="0" tabSelected="1" zoomScale="85" zoomScaleNormal="85" zoomScalePageLayoutView="0" workbookViewId="0" topLeftCell="A1">
      <selection activeCell="U16" sqref="U16"/>
    </sheetView>
  </sheetViews>
  <sheetFormatPr defaultColWidth="9.140625" defaultRowHeight="12.75"/>
  <cols>
    <col min="1" max="1" width="9.140625" style="14" customWidth="1"/>
    <col min="2" max="2" width="8.28125" style="14" customWidth="1"/>
    <col min="3" max="3" width="14.8515625" style="14" customWidth="1"/>
    <col min="4" max="7" width="14.28125" style="14" customWidth="1"/>
    <col min="8" max="8" width="10.7109375" style="14" customWidth="1"/>
    <col min="9" max="9" width="8.00390625" style="14" customWidth="1"/>
    <col min="10" max="10" width="20.140625" style="14" customWidth="1"/>
    <col min="11" max="13" width="14.28125" style="14" customWidth="1"/>
    <col min="14" max="16384" width="9.140625" style="14" customWidth="1"/>
  </cols>
  <sheetData>
    <row r="2" ht="15.75">
      <c r="L2" s="75" t="s">
        <v>757</v>
      </c>
    </row>
    <row r="5" spans="2:13" ht="15.75" customHeight="1">
      <c r="B5" s="816" t="s">
        <v>0</v>
      </c>
      <c r="C5" s="816"/>
      <c r="D5" s="816"/>
      <c r="E5" s="816"/>
      <c r="F5" s="816"/>
      <c r="G5" s="816"/>
      <c r="H5" s="183"/>
      <c r="I5" s="816" t="s">
        <v>1</v>
      </c>
      <c r="J5" s="816"/>
      <c r="K5" s="816"/>
      <c r="L5" s="816"/>
      <c r="M5" s="183"/>
    </row>
    <row r="6" spans="2:13" ht="15.75" customHeight="1" thickBot="1">
      <c r="B6" s="418"/>
      <c r="C6" s="418"/>
      <c r="D6" s="418"/>
      <c r="E6" s="418"/>
      <c r="F6" s="418"/>
      <c r="G6" s="418"/>
      <c r="H6" s="183"/>
      <c r="I6" s="426"/>
      <c r="J6" s="426"/>
      <c r="K6" s="426"/>
      <c r="L6" s="426"/>
      <c r="M6" s="183"/>
    </row>
    <row r="7" spans="2:13" ht="23.25" customHeight="1" thickBot="1">
      <c r="B7" s="802" t="s">
        <v>2</v>
      </c>
      <c r="C7" s="804" t="s">
        <v>79</v>
      </c>
      <c r="D7" s="806" t="s">
        <v>768</v>
      </c>
      <c r="E7" s="806"/>
      <c r="F7" s="807" t="s">
        <v>769</v>
      </c>
      <c r="G7" s="808"/>
      <c r="H7" s="425"/>
      <c r="I7" s="802" t="s">
        <v>2</v>
      </c>
      <c r="J7" s="804" t="s">
        <v>79</v>
      </c>
      <c r="K7" s="804" t="s">
        <v>799</v>
      </c>
      <c r="L7" s="814" t="s">
        <v>801</v>
      </c>
      <c r="M7" s="184"/>
    </row>
    <row r="8" spans="2:13" ht="40.5" customHeight="1" thickBot="1">
      <c r="B8" s="803"/>
      <c r="C8" s="805"/>
      <c r="D8" s="428" t="s">
        <v>798</v>
      </c>
      <c r="E8" s="186" t="s">
        <v>800</v>
      </c>
      <c r="F8" s="185" t="s">
        <v>798</v>
      </c>
      <c r="G8" s="186" t="s">
        <v>800</v>
      </c>
      <c r="H8" s="425"/>
      <c r="I8" s="803"/>
      <c r="J8" s="805"/>
      <c r="K8" s="805"/>
      <c r="L8" s="815"/>
      <c r="M8" s="184"/>
    </row>
    <row r="9" spans="2:13" ht="30" customHeight="1">
      <c r="B9" s="421">
        <v>1</v>
      </c>
      <c r="C9" s="429" t="s">
        <v>3</v>
      </c>
      <c r="D9" s="548">
        <v>3</v>
      </c>
      <c r="E9" s="478">
        <v>2</v>
      </c>
      <c r="F9" s="549">
        <v>3</v>
      </c>
      <c r="G9" s="491">
        <v>3</v>
      </c>
      <c r="H9" s="425"/>
      <c r="I9" s="424">
        <v>1</v>
      </c>
      <c r="J9" s="427" t="s">
        <v>4</v>
      </c>
      <c r="K9" s="548"/>
      <c r="L9" s="478"/>
      <c r="M9" s="184"/>
    </row>
    <row r="10" spans="2:13" ht="30" customHeight="1">
      <c r="B10" s="188">
        <v>2</v>
      </c>
      <c r="C10" s="24" t="s">
        <v>6</v>
      </c>
      <c r="D10" s="480">
        <v>1</v>
      </c>
      <c r="E10" s="432">
        <v>3</v>
      </c>
      <c r="F10" s="550"/>
      <c r="G10" s="551"/>
      <c r="H10" s="184"/>
      <c r="I10" s="188">
        <v>2</v>
      </c>
      <c r="J10" s="24" t="s">
        <v>609</v>
      </c>
      <c r="K10" s="480">
        <v>4</v>
      </c>
      <c r="L10" s="432">
        <v>4</v>
      </c>
      <c r="M10" s="184"/>
    </row>
    <row r="11" spans="2:13" ht="30" customHeight="1">
      <c r="B11" s="188">
        <v>3</v>
      </c>
      <c r="C11" s="24" t="s">
        <v>8</v>
      </c>
      <c r="D11" s="480">
        <v>1</v>
      </c>
      <c r="E11" s="432">
        <v>1</v>
      </c>
      <c r="F11" s="552"/>
      <c r="G11" s="432"/>
      <c r="H11" s="184"/>
      <c r="I11" s="188">
        <v>3</v>
      </c>
      <c r="J11" s="24" t="s">
        <v>9</v>
      </c>
      <c r="K11" s="480">
        <v>9</v>
      </c>
      <c r="L11" s="432">
        <v>8</v>
      </c>
      <c r="M11" s="184"/>
    </row>
    <row r="12" spans="2:13" ht="30" customHeight="1">
      <c r="B12" s="188">
        <v>4</v>
      </c>
      <c r="C12" s="24" t="s">
        <v>11</v>
      </c>
      <c r="D12" s="480">
        <v>9</v>
      </c>
      <c r="E12" s="432">
        <v>10</v>
      </c>
      <c r="F12" s="550"/>
      <c r="G12" s="478"/>
      <c r="H12" s="184"/>
      <c r="I12" s="188">
        <v>4</v>
      </c>
      <c r="J12" s="24" t="s">
        <v>12</v>
      </c>
      <c r="K12" s="480">
        <v>14</v>
      </c>
      <c r="L12" s="432">
        <v>15</v>
      </c>
      <c r="M12" s="184"/>
    </row>
    <row r="13" spans="2:13" ht="30" customHeight="1" thickBot="1">
      <c r="B13" s="188">
        <v>5</v>
      </c>
      <c r="C13" s="24" t="s">
        <v>14</v>
      </c>
      <c r="D13" s="480">
        <v>17</v>
      </c>
      <c r="E13" s="432">
        <v>16</v>
      </c>
      <c r="F13" s="553"/>
      <c r="G13" s="554"/>
      <c r="H13" s="184"/>
      <c r="I13" s="190">
        <v>5</v>
      </c>
      <c r="J13" s="28" t="s">
        <v>736</v>
      </c>
      <c r="K13" s="482">
        <v>4</v>
      </c>
      <c r="L13" s="495">
        <v>5</v>
      </c>
      <c r="M13" s="184"/>
    </row>
    <row r="14" spans="2:13" ht="30" customHeight="1">
      <c r="B14" s="188">
        <v>6</v>
      </c>
      <c r="C14" s="24" t="s">
        <v>16</v>
      </c>
      <c r="D14" s="480"/>
      <c r="E14" s="432"/>
      <c r="F14" s="553"/>
      <c r="G14" s="554"/>
      <c r="H14" s="184"/>
      <c r="I14" s="817" t="s">
        <v>21</v>
      </c>
      <c r="J14" s="818"/>
      <c r="K14" s="558">
        <f>SUM(K9:K13)</f>
        <v>31</v>
      </c>
      <c r="L14" s="558">
        <f>SUM(L9:L13)</f>
        <v>32</v>
      </c>
      <c r="M14" s="184"/>
    </row>
    <row r="15" spans="2:13" ht="30" customHeight="1" thickBot="1">
      <c r="B15" s="189">
        <v>7</v>
      </c>
      <c r="C15" s="28" t="s">
        <v>18</v>
      </c>
      <c r="D15" s="544"/>
      <c r="E15" s="434"/>
      <c r="F15" s="555"/>
      <c r="G15" s="501"/>
      <c r="H15" s="184"/>
      <c r="I15" s="819" t="s">
        <v>19</v>
      </c>
      <c r="J15" s="820"/>
      <c r="K15" s="559">
        <v>50.33</v>
      </c>
      <c r="L15" s="560">
        <v>50.87</v>
      </c>
      <c r="M15" s="184"/>
    </row>
    <row r="16" spans="2:13" ht="30" customHeight="1" thickBot="1">
      <c r="B16" s="810" t="s">
        <v>21</v>
      </c>
      <c r="C16" s="811"/>
      <c r="D16" s="556">
        <f>SUM(D9:D15)</f>
        <v>31</v>
      </c>
      <c r="E16" s="557">
        <f>SUM(E9:E15)</f>
        <v>32</v>
      </c>
      <c r="F16" s="557">
        <f>SUM(F9:F15)</f>
        <v>3</v>
      </c>
      <c r="G16" s="557">
        <f>SUM(G9:G15)</f>
        <v>3</v>
      </c>
      <c r="H16" s="81"/>
      <c r="I16" s="398" t="s">
        <v>523</v>
      </c>
      <c r="J16" s="194"/>
      <c r="K16" s="81"/>
      <c r="L16" s="81"/>
      <c r="M16" s="184"/>
    </row>
    <row r="17" spans="2:13" ht="21.75" customHeight="1">
      <c r="B17" s="398" t="s">
        <v>523</v>
      </c>
      <c r="C17" s="194"/>
      <c r="D17" s="81"/>
      <c r="E17" s="81"/>
      <c r="F17" s="81"/>
      <c r="G17" s="81"/>
      <c r="H17" s="81"/>
      <c r="I17" s="81"/>
      <c r="J17" s="194"/>
      <c r="K17" s="81"/>
      <c r="L17" s="81"/>
      <c r="M17" s="184"/>
    </row>
    <row r="18" spans="3:13" ht="15.75">
      <c r="C18" s="35"/>
      <c r="D18" s="184"/>
      <c r="E18" s="184"/>
      <c r="F18" s="184"/>
      <c r="G18" s="184"/>
      <c r="H18" s="81"/>
      <c r="I18" s="81"/>
      <c r="J18" s="81"/>
      <c r="K18" s="81"/>
      <c r="L18" s="81"/>
      <c r="M18" s="184"/>
    </row>
    <row r="19" spans="2:13" ht="18.75" customHeight="1">
      <c r="B19" s="809" t="s">
        <v>524</v>
      </c>
      <c r="C19" s="809"/>
      <c r="D19" s="809"/>
      <c r="E19" s="809"/>
      <c r="F19" s="809"/>
      <c r="G19" s="809"/>
      <c r="H19" s="184"/>
      <c r="I19" s="816" t="s">
        <v>583</v>
      </c>
      <c r="J19" s="816"/>
      <c r="K19" s="816"/>
      <c r="L19" s="816"/>
      <c r="M19" s="184"/>
    </row>
    <row r="20" spans="6:13" ht="18.75" customHeight="1" thickBot="1">
      <c r="F20" s="420"/>
      <c r="G20" s="420"/>
      <c r="M20" s="197"/>
    </row>
    <row r="21" spans="2:13" ht="25.5" customHeight="1" thickBot="1">
      <c r="B21" s="802" t="s">
        <v>2</v>
      </c>
      <c r="C21" s="804" t="s">
        <v>79</v>
      </c>
      <c r="D21" s="806" t="s">
        <v>768</v>
      </c>
      <c r="E21" s="806"/>
      <c r="F21" s="807" t="s">
        <v>769</v>
      </c>
      <c r="G21" s="808"/>
      <c r="I21" s="802" t="s">
        <v>2</v>
      </c>
      <c r="J21" s="812" t="s">
        <v>79</v>
      </c>
      <c r="K21" s="812" t="s">
        <v>799</v>
      </c>
      <c r="L21" s="814" t="s">
        <v>801</v>
      </c>
      <c r="M21" s="390"/>
    </row>
    <row r="22" spans="2:12" ht="32.25" thickBot="1">
      <c r="B22" s="803"/>
      <c r="C22" s="805"/>
      <c r="D22" s="428" t="s">
        <v>798</v>
      </c>
      <c r="E22" s="186" t="s">
        <v>800</v>
      </c>
      <c r="F22" s="423" t="s">
        <v>798</v>
      </c>
      <c r="G22" s="422" t="s">
        <v>800</v>
      </c>
      <c r="I22" s="803"/>
      <c r="J22" s="813"/>
      <c r="K22" s="813"/>
      <c r="L22" s="815"/>
    </row>
    <row r="23" spans="2:13" ht="30" customHeight="1">
      <c r="B23" s="187">
        <v>1</v>
      </c>
      <c r="C23" s="427" t="s">
        <v>610</v>
      </c>
      <c r="D23" s="548">
        <v>26</v>
      </c>
      <c r="E23" s="478">
        <v>27</v>
      </c>
      <c r="F23" s="549">
        <v>2</v>
      </c>
      <c r="G23" s="561">
        <v>3</v>
      </c>
      <c r="I23" s="187">
        <v>1</v>
      </c>
      <c r="J23" s="29" t="s">
        <v>5</v>
      </c>
      <c r="K23" s="470"/>
      <c r="L23" s="478"/>
      <c r="M23" s="27"/>
    </row>
    <row r="24" spans="2:13" ht="30" customHeight="1" thickBot="1">
      <c r="B24" s="189">
        <v>2</v>
      </c>
      <c r="C24" s="28" t="s">
        <v>611</v>
      </c>
      <c r="D24" s="544">
        <v>5</v>
      </c>
      <c r="E24" s="434">
        <v>5</v>
      </c>
      <c r="F24" s="562">
        <v>1</v>
      </c>
      <c r="G24" s="563">
        <v>0</v>
      </c>
      <c r="I24" s="188">
        <v>2</v>
      </c>
      <c r="J24" s="24" t="s">
        <v>7</v>
      </c>
      <c r="K24" s="430">
        <v>2</v>
      </c>
      <c r="L24" s="432">
        <v>2</v>
      </c>
      <c r="M24" s="27"/>
    </row>
    <row r="25" spans="2:13" ht="30" customHeight="1" thickBot="1">
      <c r="B25" s="810" t="s">
        <v>21</v>
      </c>
      <c r="C25" s="811"/>
      <c r="D25" s="556">
        <f>SUM(D23:D24)</f>
        <v>31</v>
      </c>
      <c r="E25" s="556">
        <f>SUM(E23:E24)</f>
        <v>32</v>
      </c>
      <c r="F25" s="556">
        <f>SUM(F23:F24)</f>
        <v>3</v>
      </c>
      <c r="G25" s="556">
        <f>SUM(G23:G24)</f>
        <v>3</v>
      </c>
      <c r="I25" s="188">
        <v>3</v>
      </c>
      <c r="J25" s="24" t="s">
        <v>10</v>
      </c>
      <c r="K25" s="430">
        <v>3</v>
      </c>
      <c r="L25" s="432">
        <v>5</v>
      </c>
      <c r="M25" s="27"/>
    </row>
    <row r="26" spans="2:13" ht="30" customHeight="1">
      <c r="B26" s="398" t="s">
        <v>523</v>
      </c>
      <c r="I26" s="188">
        <v>4</v>
      </c>
      <c r="J26" s="24" t="s">
        <v>13</v>
      </c>
      <c r="K26" s="430">
        <v>2</v>
      </c>
      <c r="L26" s="432">
        <v>0</v>
      </c>
      <c r="M26" s="27"/>
    </row>
    <row r="27" spans="9:15" ht="30" customHeight="1">
      <c r="I27" s="188">
        <v>5</v>
      </c>
      <c r="J27" s="24" t="s">
        <v>15</v>
      </c>
      <c r="K27" s="430">
        <v>5</v>
      </c>
      <c r="L27" s="432">
        <v>4</v>
      </c>
      <c r="M27" s="27"/>
      <c r="O27" s="27"/>
    </row>
    <row r="28" spans="9:13" ht="30" customHeight="1">
      <c r="I28" s="188">
        <v>6</v>
      </c>
      <c r="J28" s="24" t="s">
        <v>17</v>
      </c>
      <c r="K28" s="430">
        <v>3</v>
      </c>
      <c r="L28" s="432">
        <v>5</v>
      </c>
      <c r="M28" s="27"/>
    </row>
    <row r="29" spans="9:13" ht="30" customHeight="1">
      <c r="I29" s="188">
        <v>7</v>
      </c>
      <c r="J29" s="24" t="s">
        <v>20</v>
      </c>
      <c r="K29" s="430">
        <v>9</v>
      </c>
      <c r="L29" s="432">
        <v>8</v>
      </c>
      <c r="M29" s="27"/>
    </row>
    <row r="30" spans="9:13" ht="30" customHeight="1" thickBot="1">
      <c r="I30" s="189">
        <v>8</v>
      </c>
      <c r="J30" s="28" t="s">
        <v>22</v>
      </c>
      <c r="K30" s="433">
        <v>7</v>
      </c>
      <c r="L30" s="434">
        <v>8</v>
      </c>
      <c r="M30" s="27"/>
    </row>
    <row r="31" spans="9:13" ht="30" customHeight="1" thickBot="1">
      <c r="I31" s="195"/>
      <c r="J31" s="419" t="s">
        <v>21</v>
      </c>
      <c r="K31" s="564">
        <f>SUM(K23:K30)</f>
        <v>31</v>
      </c>
      <c r="L31" s="564">
        <f>SUM(L23:L30)</f>
        <v>32</v>
      </c>
      <c r="M31" s="27"/>
    </row>
    <row r="32" spans="9:13" ht="30" customHeight="1">
      <c r="I32" s="398" t="s">
        <v>523</v>
      </c>
      <c r="M32" s="27"/>
    </row>
    <row r="33" ht="26.25" customHeight="1">
      <c r="I33" s="398"/>
    </row>
    <row r="34" ht="16.5" customHeight="1"/>
    <row r="35" ht="15.75">
      <c r="I35" s="398"/>
    </row>
  </sheetData>
  <sheetProtection/>
  <mergeCells count="24">
    <mergeCell ref="F7:G7"/>
    <mergeCell ref="I5:L5"/>
    <mergeCell ref="I14:J14"/>
    <mergeCell ref="I15:J15"/>
    <mergeCell ref="B16:C16"/>
    <mergeCell ref="I19:L19"/>
    <mergeCell ref="C7:C8"/>
    <mergeCell ref="B7:B8"/>
    <mergeCell ref="D7:E7"/>
    <mergeCell ref="B5:G5"/>
    <mergeCell ref="I21:I22"/>
    <mergeCell ref="J21:J22"/>
    <mergeCell ref="K21:K22"/>
    <mergeCell ref="L21:L22"/>
    <mergeCell ref="I7:I8"/>
    <mergeCell ref="J7:J8"/>
    <mergeCell ref="K7:K8"/>
    <mergeCell ref="L7:L8"/>
    <mergeCell ref="B21:B22"/>
    <mergeCell ref="C21:C22"/>
    <mergeCell ref="D21:E21"/>
    <mergeCell ref="F21:G21"/>
    <mergeCell ref="B19:G19"/>
    <mergeCell ref="B25:C25"/>
  </mergeCells>
  <printOptions/>
  <pageMargins left="0.11811023622047245" right="0.1968503937007874" top="0.7480314960629921" bottom="0.7480314960629921" header="0.31496062992125984" footer="0.31496062992125984"/>
  <pageSetup fitToHeight="1" fitToWidth="1" horizontalDpi="600" verticalDpi="600" orientation="portrait" paperSize="8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O32"/>
  <sheetViews>
    <sheetView showGridLines="0" zoomScale="75" zoomScaleNormal="75" zoomScaleSheetLayoutView="70" workbookViewId="0" topLeftCell="A1">
      <selection activeCell="M26" sqref="M26"/>
    </sheetView>
  </sheetViews>
  <sheetFormatPr defaultColWidth="9.140625" defaultRowHeight="12.75"/>
  <cols>
    <col min="1" max="2" width="9.140625" style="209" customWidth="1"/>
    <col min="3" max="3" width="61.140625" style="209" customWidth="1"/>
    <col min="4" max="4" width="25.7109375" style="209" customWidth="1"/>
    <col min="5" max="5" width="2.28125" style="209" customWidth="1"/>
    <col min="6" max="6" width="9.140625" style="209" customWidth="1"/>
    <col min="7" max="7" width="69.00390625" style="209" customWidth="1"/>
    <col min="8" max="8" width="25.7109375" style="209" customWidth="1"/>
    <col min="9" max="16384" width="9.140625" style="209" customWidth="1"/>
  </cols>
  <sheetData>
    <row r="2" ht="15.75">
      <c r="H2" s="75" t="s">
        <v>758</v>
      </c>
    </row>
    <row r="3" ht="15">
      <c r="H3" s="210"/>
    </row>
    <row r="5" spans="2:8" ht="18.75">
      <c r="B5" s="825" t="s">
        <v>78</v>
      </c>
      <c r="C5" s="825"/>
      <c r="D5" s="825"/>
      <c r="E5" s="825"/>
      <c r="F5" s="825"/>
      <c r="G5" s="825"/>
      <c r="H5" s="825"/>
    </row>
    <row r="6" spans="2:5" ht="15.75" thickBot="1">
      <c r="B6" s="211"/>
      <c r="C6" s="211"/>
      <c r="D6" s="211"/>
      <c r="E6" s="211"/>
    </row>
    <row r="7" spans="2:8" ht="21" customHeight="1">
      <c r="B7" s="786" t="s">
        <v>61</v>
      </c>
      <c r="C7" s="784" t="s">
        <v>77</v>
      </c>
      <c r="D7" s="784" t="s">
        <v>63</v>
      </c>
      <c r="E7" s="830"/>
      <c r="F7" s="784" t="s">
        <v>61</v>
      </c>
      <c r="G7" s="784" t="s">
        <v>77</v>
      </c>
      <c r="H7" s="774" t="s">
        <v>63</v>
      </c>
    </row>
    <row r="8" spans="2:15" ht="25.5" customHeight="1">
      <c r="B8" s="826"/>
      <c r="C8" s="821"/>
      <c r="D8" s="821"/>
      <c r="E8" s="831"/>
      <c r="F8" s="821"/>
      <c r="G8" s="821"/>
      <c r="H8" s="822"/>
      <c r="I8" s="823"/>
      <c r="J8" s="824"/>
      <c r="K8" s="823"/>
      <c r="L8" s="824"/>
      <c r="M8" s="823"/>
      <c r="N8" s="823"/>
      <c r="O8" s="823"/>
    </row>
    <row r="9" spans="2:15" ht="30" customHeight="1">
      <c r="B9" s="216"/>
      <c r="C9" s="200" t="s">
        <v>802</v>
      </c>
      <c r="D9" s="565">
        <v>31</v>
      </c>
      <c r="E9" s="199"/>
      <c r="F9" s="200"/>
      <c r="G9" s="200" t="s">
        <v>804</v>
      </c>
      <c r="H9" s="568">
        <v>24</v>
      </c>
      <c r="I9" s="823"/>
      <c r="J9" s="824"/>
      <c r="K9" s="823"/>
      <c r="L9" s="824"/>
      <c r="M9" s="823"/>
      <c r="N9" s="823"/>
      <c r="O9" s="823"/>
    </row>
    <row r="10" spans="2:15" s="212" customFormat="1" ht="30" customHeight="1">
      <c r="B10" s="217"/>
      <c r="C10" s="201" t="s">
        <v>811</v>
      </c>
      <c r="D10" s="567"/>
      <c r="E10" s="202"/>
      <c r="F10" s="217"/>
      <c r="G10" s="201" t="s">
        <v>814</v>
      </c>
      <c r="H10" s="570"/>
      <c r="I10" s="824"/>
      <c r="J10" s="824"/>
      <c r="K10" s="823"/>
      <c r="L10" s="824"/>
      <c r="M10" s="823"/>
      <c r="N10" s="823"/>
      <c r="O10" s="823"/>
    </row>
    <row r="11" spans="2:15" ht="30" customHeight="1">
      <c r="B11" s="217" t="s">
        <v>82</v>
      </c>
      <c r="C11" s="650" t="s">
        <v>854</v>
      </c>
      <c r="D11" s="567">
        <v>1</v>
      </c>
      <c r="E11" s="204"/>
      <c r="F11" s="217" t="s">
        <v>82</v>
      </c>
      <c r="G11" s="650" t="s">
        <v>897</v>
      </c>
      <c r="H11" s="570">
        <v>1</v>
      </c>
      <c r="I11" s="213"/>
      <c r="J11" s="213"/>
      <c r="K11" s="213"/>
      <c r="L11" s="213"/>
      <c r="M11" s="213"/>
      <c r="N11" s="213"/>
      <c r="O11" s="213"/>
    </row>
    <row r="12" spans="2:15" ht="30" customHeight="1">
      <c r="B12" s="217" t="s">
        <v>85</v>
      </c>
      <c r="C12" s="203"/>
      <c r="D12" s="567"/>
      <c r="E12" s="204"/>
      <c r="F12" s="217" t="s">
        <v>85</v>
      </c>
      <c r="G12" s="651" t="s">
        <v>856</v>
      </c>
      <c r="H12" s="570">
        <v>2</v>
      </c>
      <c r="I12" s="213"/>
      <c r="J12" s="213"/>
      <c r="K12" s="213"/>
      <c r="L12" s="213"/>
      <c r="M12" s="213"/>
      <c r="N12" s="213"/>
      <c r="O12" s="213"/>
    </row>
    <row r="13" spans="2:15" ht="30" customHeight="1">
      <c r="B13" s="217" t="s">
        <v>86</v>
      </c>
      <c r="C13" s="203"/>
      <c r="D13" s="567"/>
      <c r="E13" s="204"/>
      <c r="F13" s="217" t="s">
        <v>86</v>
      </c>
      <c r="G13" s="651"/>
      <c r="H13" s="570"/>
      <c r="I13" s="213"/>
      <c r="J13" s="213"/>
      <c r="K13" s="213"/>
      <c r="L13" s="213"/>
      <c r="M13" s="213"/>
      <c r="N13" s="213"/>
      <c r="O13" s="213"/>
    </row>
    <row r="14" spans="2:15" ht="30" customHeight="1">
      <c r="B14" s="217" t="s">
        <v>91</v>
      </c>
      <c r="C14" s="203"/>
      <c r="D14" s="567"/>
      <c r="E14" s="204"/>
      <c r="F14" s="217" t="s">
        <v>91</v>
      </c>
      <c r="G14" s="651"/>
      <c r="H14" s="570"/>
      <c r="I14" s="213"/>
      <c r="J14" s="213"/>
      <c r="K14" s="213"/>
      <c r="L14" s="213"/>
      <c r="M14" s="213"/>
      <c r="N14" s="213"/>
      <c r="O14" s="213"/>
    </row>
    <row r="15" spans="2:15" s="215" customFormat="1" ht="30" customHeight="1">
      <c r="B15" s="218"/>
      <c r="C15" s="201" t="s">
        <v>812</v>
      </c>
      <c r="D15" s="567"/>
      <c r="E15" s="205"/>
      <c r="F15" s="218"/>
      <c r="G15" s="652" t="s">
        <v>813</v>
      </c>
      <c r="H15" s="570"/>
      <c r="I15" s="214"/>
      <c r="J15" s="214"/>
      <c r="K15" s="214"/>
      <c r="L15" s="214"/>
      <c r="M15" s="214"/>
      <c r="N15" s="214"/>
      <c r="O15" s="214"/>
    </row>
    <row r="16" spans="2:15" ht="30" customHeight="1">
      <c r="B16" s="217" t="s">
        <v>82</v>
      </c>
      <c r="C16" s="650" t="s">
        <v>855</v>
      </c>
      <c r="D16" s="567"/>
      <c r="E16" s="204"/>
      <c r="F16" s="217" t="s">
        <v>82</v>
      </c>
      <c r="G16" s="650" t="s">
        <v>855</v>
      </c>
      <c r="H16" s="570">
        <v>1</v>
      </c>
      <c r="I16" s="213"/>
      <c r="J16" s="213"/>
      <c r="K16" s="213"/>
      <c r="L16" s="213"/>
      <c r="M16" s="213"/>
      <c r="N16" s="213"/>
      <c r="O16" s="213"/>
    </row>
    <row r="17" spans="2:15" ht="30" customHeight="1">
      <c r="B17" s="217" t="s">
        <v>85</v>
      </c>
      <c r="C17" s="203"/>
      <c r="D17" s="567"/>
      <c r="E17" s="204"/>
      <c r="F17" s="217" t="s">
        <v>85</v>
      </c>
      <c r="G17" s="203"/>
      <c r="H17" s="570"/>
      <c r="I17" s="213"/>
      <c r="J17" s="213"/>
      <c r="K17" s="213"/>
      <c r="L17" s="213"/>
      <c r="M17" s="213"/>
      <c r="N17" s="213"/>
      <c r="O17" s="213"/>
    </row>
    <row r="18" spans="2:15" ht="30" customHeight="1">
      <c r="B18" s="219"/>
      <c r="C18" s="206" t="s">
        <v>803</v>
      </c>
      <c r="D18" s="566">
        <v>30</v>
      </c>
      <c r="E18" s="829"/>
      <c r="F18" s="207"/>
      <c r="G18" s="206" t="s">
        <v>805</v>
      </c>
      <c r="H18" s="569">
        <v>22</v>
      </c>
      <c r="I18" s="213"/>
      <c r="J18" s="213"/>
      <c r="K18" s="213"/>
      <c r="L18" s="213"/>
      <c r="M18" s="213"/>
      <c r="N18" s="213"/>
      <c r="O18" s="213"/>
    </row>
    <row r="19" spans="2:15" ht="15.75">
      <c r="B19" s="220"/>
      <c r="C19" s="208"/>
      <c r="D19" s="208"/>
      <c r="E19" s="829"/>
      <c r="F19" s="208"/>
      <c r="G19" s="208"/>
      <c r="H19" s="221"/>
      <c r="I19" s="213"/>
      <c r="J19" s="213"/>
      <c r="K19" s="213"/>
      <c r="L19" s="213"/>
      <c r="M19" s="213"/>
      <c r="N19" s="213"/>
      <c r="O19" s="213"/>
    </row>
    <row r="20" spans="2:15" ht="15">
      <c r="B20" s="826" t="s">
        <v>61</v>
      </c>
      <c r="C20" s="821" t="s">
        <v>77</v>
      </c>
      <c r="D20" s="827" t="s">
        <v>63</v>
      </c>
      <c r="E20" s="829"/>
      <c r="F20" s="828" t="s">
        <v>61</v>
      </c>
      <c r="G20" s="821" t="s">
        <v>77</v>
      </c>
      <c r="H20" s="822" t="s">
        <v>63</v>
      </c>
      <c r="I20" s="213"/>
      <c r="J20" s="213"/>
      <c r="K20" s="213"/>
      <c r="L20" s="213"/>
      <c r="M20" s="213"/>
      <c r="N20" s="213"/>
      <c r="O20" s="213"/>
    </row>
    <row r="21" spans="2:15" ht="15">
      <c r="B21" s="826"/>
      <c r="C21" s="821"/>
      <c r="D21" s="827"/>
      <c r="E21" s="829"/>
      <c r="F21" s="828"/>
      <c r="G21" s="821"/>
      <c r="H21" s="822"/>
      <c r="I21" s="213"/>
      <c r="J21" s="213"/>
      <c r="K21" s="213"/>
      <c r="L21" s="213"/>
      <c r="M21" s="213"/>
      <c r="N21" s="213"/>
      <c r="O21" s="213"/>
    </row>
    <row r="22" spans="2:8" ht="30" customHeight="1">
      <c r="B22" s="216"/>
      <c r="C22" s="200" t="s">
        <v>803</v>
      </c>
      <c r="D22" s="565">
        <v>30</v>
      </c>
      <c r="E22" s="199"/>
      <c r="F22" s="200"/>
      <c r="G22" s="200" t="s">
        <v>805</v>
      </c>
      <c r="H22" s="568">
        <v>22</v>
      </c>
    </row>
    <row r="23" spans="2:8" ht="30" customHeight="1">
      <c r="B23" s="217"/>
      <c r="C23" s="201" t="s">
        <v>807</v>
      </c>
      <c r="D23" s="567"/>
      <c r="E23" s="204"/>
      <c r="F23" s="217"/>
      <c r="G23" s="201" t="s">
        <v>808</v>
      </c>
      <c r="H23" s="570"/>
    </row>
    <row r="24" spans="2:8" ht="30" customHeight="1">
      <c r="B24" s="217" t="s">
        <v>82</v>
      </c>
      <c r="C24" s="397" t="s">
        <v>894</v>
      </c>
      <c r="D24" s="567">
        <v>1</v>
      </c>
      <c r="E24" s="204"/>
      <c r="F24" s="217" t="s">
        <v>82</v>
      </c>
      <c r="G24" s="397" t="s">
        <v>58</v>
      </c>
      <c r="H24" s="570"/>
    </row>
    <row r="25" spans="2:8" ht="30" customHeight="1">
      <c r="B25" s="217" t="s">
        <v>85</v>
      </c>
      <c r="C25" s="203" t="s">
        <v>895</v>
      </c>
      <c r="D25" s="567">
        <v>6</v>
      </c>
      <c r="E25" s="204"/>
      <c r="F25" s="217" t="s">
        <v>85</v>
      </c>
      <c r="G25" s="203"/>
      <c r="H25" s="570"/>
    </row>
    <row r="26" spans="2:8" ht="30" customHeight="1">
      <c r="B26" s="217" t="s">
        <v>86</v>
      </c>
      <c r="C26" s="203"/>
      <c r="D26" s="567"/>
      <c r="E26" s="204"/>
      <c r="F26" s="217" t="s">
        <v>86</v>
      </c>
      <c r="G26" s="203"/>
      <c r="H26" s="570"/>
    </row>
    <row r="27" spans="2:8" ht="30" customHeight="1">
      <c r="B27" s="217" t="s">
        <v>91</v>
      </c>
      <c r="C27" s="203"/>
      <c r="D27" s="567"/>
      <c r="E27" s="204"/>
      <c r="F27" s="217" t="s">
        <v>91</v>
      </c>
      <c r="G27" s="203"/>
      <c r="H27" s="570"/>
    </row>
    <row r="28" spans="2:8" ht="30" customHeight="1">
      <c r="B28" s="218"/>
      <c r="C28" s="201" t="s">
        <v>810</v>
      </c>
      <c r="D28" s="571"/>
      <c r="E28" s="205"/>
      <c r="F28" s="218"/>
      <c r="G28" s="201" t="s">
        <v>809</v>
      </c>
      <c r="H28" s="572"/>
    </row>
    <row r="29" spans="2:8" ht="30" customHeight="1">
      <c r="B29" s="217" t="s">
        <v>82</v>
      </c>
      <c r="C29" s="397" t="s">
        <v>896</v>
      </c>
      <c r="D29" s="567">
        <v>1</v>
      </c>
      <c r="E29" s="204"/>
      <c r="F29" s="217" t="s">
        <v>82</v>
      </c>
      <c r="G29" s="397" t="s">
        <v>898</v>
      </c>
      <c r="H29" s="570">
        <v>10</v>
      </c>
    </row>
    <row r="30" spans="2:8" ht="30" customHeight="1">
      <c r="B30" s="217" t="s">
        <v>85</v>
      </c>
      <c r="C30" s="203"/>
      <c r="D30" s="567"/>
      <c r="E30" s="204"/>
      <c r="F30" s="217" t="s">
        <v>85</v>
      </c>
      <c r="G30" s="203"/>
      <c r="H30" s="570"/>
    </row>
    <row r="31" spans="2:8" ht="30" customHeight="1" thickBot="1">
      <c r="B31" s="222"/>
      <c r="C31" s="223" t="s">
        <v>804</v>
      </c>
      <c r="D31" s="573">
        <v>24</v>
      </c>
      <c r="E31" s="224"/>
      <c r="F31" s="223"/>
      <c r="G31" s="223" t="s">
        <v>806</v>
      </c>
      <c r="H31" s="574">
        <v>32</v>
      </c>
    </row>
    <row r="32" spans="2:3" ht="15">
      <c r="B32" s="196" t="s">
        <v>523</v>
      </c>
      <c r="C32" s="196"/>
    </row>
  </sheetData>
  <sheetProtection/>
  <mergeCells count="22">
    <mergeCell ref="B5:H5"/>
    <mergeCell ref="B20:B21"/>
    <mergeCell ref="C20:C21"/>
    <mergeCell ref="D20:D21"/>
    <mergeCell ref="F20:F21"/>
    <mergeCell ref="B7:B8"/>
    <mergeCell ref="C7:C8"/>
    <mergeCell ref="D7:D8"/>
    <mergeCell ref="E18:E21"/>
    <mergeCell ref="E7:E8"/>
    <mergeCell ref="F7:F8"/>
    <mergeCell ref="G7:G8"/>
    <mergeCell ref="H7:H8"/>
    <mergeCell ref="J8:J10"/>
    <mergeCell ref="M8:M10"/>
    <mergeCell ref="I8:I10"/>
    <mergeCell ref="G20:G21"/>
    <mergeCell ref="H20:H21"/>
    <mergeCell ref="K8:K10"/>
    <mergeCell ref="L8:L10"/>
    <mergeCell ref="N8:N10"/>
    <mergeCell ref="O8:O10"/>
  </mergeCells>
  <printOptions/>
  <pageMargins left="0.95" right="0.7" top="0.75" bottom="0.75" header="0.3" footer="0.3"/>
  <pageSetup fitToHeight="1" fitToWidth="1" horizontalDpi="600" verticalDpi="600" orientation="landscape" paperSize="8" scale="91" r:id="rId2"/>
  <ignoredErrors>
    <ignoredError sqref="B11:B17 F24:F30 B24:B30 F11:F17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B2:P71"/>
  <sheetViews>
    <sheetView zoomScale="115" zoomScaleNormal="115" zoomScalePageLayoutView="0" workbookViewId="0" topLeftCell="B40">
      <selection activeCell="N68" sqref="N68"/>
    </sheetView>
  </sheetViews>
  <sheetFormatPr defaultColWidth="18.00390625" defaultRowHeight="12.75"/>
  <cols>
    <col min="1" max="1" width="9.140625" style="0" customWidth="1"/>
    <col min="2" max="2" width="2.8515625" style="0" customWidth="1"/>
    <col min="3" max="3" width="11.8515625" style="0" customWidth="1"/>
    <col min="4" max="5" width="12.7109375" style="0" customWidth="1"/>
    <col min="6" max="6" width="12.57421875" style="0" customWidth="1"/>
    <col min="7" max="15" width="12.7109375" style="0" customWidth="1"/>
    <col min="16" max="16" width="13.421875" style="0" bestFit="1" customWidth="1"/>
    <col min="17" max="255" width="9.140625" style="0" customWidth="1"/>
  </cols>
  <sheetData>
    <row r="2" ht="12.75">
      <c r="O2" s="399" t="s">
        <v>759</v>
      </c>
    </row>
    <row r="4" spans="3:15" s="23" customFormat="1" ht="16.5">
      <c r="C4" s="833" t="s">
        <v>849</v>
      </c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</row>
    <row r="5" spans="3:15" s="23" customFormat="1" ht="14.25" thickBot="1"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399" t="s">
        <v>60</v>
      </c>
    </row>
    <row r="6" spans="3:15" s="23" customFormat="1" ht="15" customHeight="1">
      <c r="C6" s="841" t="s">
        <v>853</v>
      </c>
      <c r="D6" s="844" t="s">
        <v>21</v>
      </c>
      <c r="E6" s="845"/>
      <c r="F6" s="846"/>
      <c r="G6" s="847" t="s">
        <v>738</v>
      </c>
      <c r="H6" s="848"/>
      <c r="I6" s="849"/>
      <c r="J6" s="850" t="s">
        <v>111</v>
      </c>
      <c r="K6" s="851"/>
      <c r="L6" s="852"/>
      <c r="M6" s="847" t="s">
        <v>112</v>
      </c>
      <c r="N6" s="848"/>
      <c r="O6" s="849"/>
    </row>
    <row r="7" spans="3:15" s="23" customFormat="1" ht="12.75" customHeight="1">
      <c r="C7" s="842"/>
      <c r="D7" s="839" t="s">
        <v>63</v>
      </c>
      <c r="E7" s="834" t="s">
        <v>520</v>
      </c>
      <c r="F7" s="836" t="s">
        <v>608</v>
      </c>
      <c r="G7" s="839" t="s">
        <v>63</v>
      </c>
      <c r="H7" s="834" t="s">
        <v>520</v>
      </c>
      <c r="I7" s="836" t="s">
        <v>608</v>
      </c>
      <c r="J7" s="839" t="s">
        <v>63</v>
      </c>
      <c r="K7" s="834" t="s">
        <v>520</v>
      </c>
      <c r="L7" s="836" t="s">
        <v>608</v>
      </c>
      <c r="M7" s="839" t="s">
        <v>63</v>
      </c>
      <c r="N7" s="834" t="s">
        <v>520</v>
      </c>
      <c r="O7" s="836" t="s">
        <v>608</v>
      </c>
    </row>
    <row r="8" spans="3:15" s="23" customFormat="1" ht="21.75" customHeight="1" thickBot="1">
      <c r="C8" s="843"/>
      <c r="D8" s="840"/>
      <c r="E8" s="835"/>
      <c r="F8" s="837"/>
      <c r="G8" s="840"/>
      <c r="H8" s="835"/>
      <c r="I8" s="837"/>
      <c r="J8" s="840"/>
      <c r="K8" s="835"/>
      <c r="L8" s="837"/>
      <c r="M8" s="840"/>
      <c r="N8" s="835"/>
      <c r="O8" s="837"/>
    </row>
    <row r="9" spans="3:15" s="23" customFormat="1" ht="15">
      <c r="C9" s="179" t="s">
        <v>113</v>
      </c>
      <c r="D9" s="124">
        <f>(G9+J9+M9)</f>
        <v>26</v>
      </c>
      <c r="E9" s="125">
        <v>1205817</v>
      </c>
      <c r="F9" s="454">
        <f>(E9/D9)</f>
        <v>46377.57692307692</v>
      </c>
      <c r="G9" s="456">
        <v>25</v>
      </c>
      <c r="H9" s="457">
        <v>1106318</v>
      </c>
      <c r="I9" s="458">
        <f>(H9/G9)</f>
        <v>44252.72</v>
      </c>
      <c r="J9" s="456"/>
      <c r="K9" s="457"/>
      <c r="L9" s="461"/>
      <c r="M9" s="143">
        <v>1</v>
      </c>
      <c r="N9" s="125">
        <v>99499</v>
      </c>
      <c r="O9" s="458">
        <f>(N9/M9)</f>
        <v>99499</v>
      </c>
    </row>
    <row r="10" spans="3:15" s="23" customFormat="1" ht="15">
      <c r="C10" s="180" t="s">
        <v>114</v>
      </c>
      <c r="D10" s="124">
        <f aca="true" t="shared" si="0" ref="D10:D20">(G10+J10+M10)</f>
        <v>26</v>
      </c>
      <c r="E10" s="129">
        <v>1202687</v>
      </c>
      <c r="F10" s="454">
        <f aca="true" t="shared" si="1" ref="F10:F20">(E10/D10)</f>
        <v>46257.192307692305</v>
      </c>
      <c r="G10" s="456">
        <v>25</v>
      </c>
      <c r="H10" s="460">
        <v>1104075</v>
      </c>
      <c r="I10" s="458">
        <f aca="true" t="shared" si="2" ref="I10:I20">(H10/G10)</f>
        <v>44163</v>
      </c>
      <c r="J10" s="459"/>
      <c r="K10" s="460"/>
      <c r="L10" s="461"/>
      <c r="M10" s="143">
        <v>1</v>
      </c>
      <c r="N10" s="129">
        <v>98612</v>
      </c>
      <c r="O10" s="458">
        <f aca="true" t="shared" si="3" ref="O10:O20">(N10/M10)</f>
        <v>98612</v>
      </c>
    </row>
    <row r="11" spans="3:15" s="23" customFormat="1" ht="15">
      <c r="C11" s="180" t="s">
        <v>115</v>
      </c>
      <c r="D11" s="124">
        <f t="shared" si="0"/>
        <v>26</v>
      </c>
      <c r="E11" s="129">
        <v>1211153</v>
      </c>
      <c r="F11" s="454">
        <f t="shared" si="1"/>
        <v>46582.807692307695</v>
      </c>
      <c r="G11" s="456">
        <v>25</v>
      </c>
      <c r="H11" s="460">
        <v>1114839</v>
      </c>
      <c r="I11" s="458">
        <f t="shared" si="2"/>
        <v>44593.56</v>
      </c>
      <c r="J11" s="459"/>
      <c r="K11" s="460"/>
      <c r="L11" s="461"/>
      <c r="M11" s="143">
        <v>1</v>
      </c>
      <c r="N11" s="129">
        <v>96314</v>
      </c>
      <c r="O11" s="458">
        <f t="shared" si="3"/>
        <v>96314</v>
      </c>
    </row>
    <row r="12" spans="3:15" s="23" customFormat="1" ht="15">
      <c r="C12" s="180" t="s">
        <v>116</v>
      </c>
      <c r="D12" s="124">
        <f t="shared" si="0"/>
        <v>26</v>
      </c>
      <c r="E12" s="129">
        <v>1209236</v>
      </c>
      <c r="F12" s="454">
        <f t="shared" si="1"/>
        <v>46509.07692307692</v>
      </c>
      <c r="G12" s="456">
        <v>25</v>
      </c>
      <c r="H12" s="460">
        <v>1108443</v>
      </c>
      <c r="I12" s="458">
        <f t="shared" si="2"/>
        <v>44337.72</v>
      </c>
      <c r="J12" s="459"/>
      <c r="K12" s="460"/>
      <c r="L12" s="461"/>
      <c r="M12" s="143">
        <v>1</v>
      </c>
      <c r="N12" s="129">
        <v>100793</v>
      </c>
      <c r="O12" s="458">
        <f t="shared" si="3"/>
        <v>100793</v>
      </c>
    </row>
    <row r="13" spans="3:15" s="23" customFormat="1" ht="15">
      <c r="C13" s="180" t="s">
        <v>117</v>
      </c>
      <c r="D13" s="124">
        <f t="shared" si="0"/>
        <v>26</v>
      </c>
      <c r="E13" s="129">
        <v>1214772</v>
      </c>
      <c r="F13" s="454">
        <f t="shared" si="1"/>
        <v>46722</v>
      </c>
      <c r="G13" s="456">
        <v>25</v>
      </c>
      <c r="H13" s="460">
        <v>1111684</v>
      </c>
      <c r="I13" s="458">
        <f t="shared" si="2"/>
        <v>44467.36</v>
      </c>
      <c r="J13" s="459"/>
      <c r="K13" s="460"/>
      <c r="L13" s="461"/>
      <c r="M13" s="143">
        <v>1</v>
      </c>
      <c r="N13" s="129">
        <v>103088</v>
      </c>
      <c r="O13" s="458">
        <f t="shared" si="3"/>
        <v>103088</v>
      </c>
    </row>
    <row r="14" spans="3:15" s="23" customFormat="1" ht="15">
      <c r="C14" s="180" t="s">
        <v>118</v>
      </c>
      <c r="D14" s="124">
        <f t="shared" si="0"/>
        <v>25</v>
      </c>
      <c r="E14" s="129">
        <v>1151937</v>
      </c>
      <c r="F14" s="454">
        <f t="shared" si="1"/>
        <v>46077.48</v>
      </c>
      <c r="G14" s="459">
        <v>24</v>
      </c>
      <c r="H14" s="460">
        <v>1046954</v>
      </c>
      <c r="I14" s="458">
        <f t="shared" si="2"/>
        <v>43623.083333333336</v>
      </c>
      <c r="J14" s="459"/>
      <c r="K14" s="460"/>
      <c r="L14" s="461"/>
      <c r="M14" s="143">
        <v>1</v>
      </c>
      <c r="N14" s="129">
        <v>104983</v>
      </c>
      <c r="O14" s="458">
        <f t="shared" si="3"/>
        <v>104983</v>
      </c>
    </row>
    <row r="15" spans="3:15" s="23" customFormat="1" ht="15">
      <c r="C15" s="180" t="s">
        <v>119</v>
      </c>
      <c r="D15" s="124">
        <f t="shared" si="0"/>
        <v>24</v>
      </c>
      <c r="E15" s="129">
        <v>1111746</v>
      </c>
      <c r="F15" s="454">
        <f t="shared" si="1"/>
        <v>46322.75</v>
      </c>
      <c r="G15" s="459">
        <v>22</v>
      </c>
      <c r="H15" s="460">
        <v>984410</v>
      </c>
      <c r="I15" s="458">
        <f t="shared" si="2"/>
        <v>44745.90909090909</v>
      </c>
      <c r="J15" s="459">
        <v>1</v>
      </c>
      <c r="K15" s="460">
        <v>21978</v>
      </c>
      <c r="L15" s="461">
        <f aca="true" t="shared" si="4" ref="L15:L20">(K15/J15)</f>
        <v>21978</v>
      </c>
      <c r="M15" s="143">
        <v>1</v>
      </c>
      <c r="N15" s="129">
        <v>105358</v>
      </c>
      <c r="O15" s="458">
        <f t="shared" si="3"/>
        <v>105358</v>
      </c>
    </row>
    <row r="16" spans="3:15" s="23" customFormat="1" ht="15">
      <c r="C16" s="180" t="s">
        <v>120</v>
      </c>
      <c r="D16" s="124">
        <f t="shared" si="0"/>
        <v>23</v>
      </c>
      <c r="E16" s="129">
        <v>1080875</v>
      </c>
      <c r="F16" s="454">
        <f t="shared" si="1"/>
        <v>46994.565217391304</v>
      </c>
      <c r="G16" s="459">
        <v>21</v>
      </c>
      <c r="H16" s="460">
        <v>946540</v>
      </c>
      <c r="I16" s="458">
        <f t="shared" si="2"/>
        <v>45073.333333333336</v>
      </c>
      <c r="J16" s="459">
        <v>1</v>
      </c>
      <c r="K16" s="460">
        <v>36043</v>
      </c>
      <c r="L16" s="461">
        <f t="shared" si="4"/>
        <v>36043</v>
      </c>
      <c r="M16" s="143">
        <v>1</v>
      </c>
      <c r="N16" s="129">
        <v>98292</v>
      </c>
      <c r="O16" s="458">
        <f t="shared" si="3"/>
        <v>98292</v>
      </c>
    </row>
    <row r="17" spans="3:15" s="23" customFormat="1" ht="15">
      <c r="C17" s="180" t="s">
        <v>121</v>
      </c>
      <c r="D17" s="124">
        <f t="shared" si="0"/>
        <v>31</v>
      </c>
      <c r="E17" s="129">
        <v>1269537</v>
      </c>
      <c r="F17" s="454">
        <f t="shared" si="1"/>
        <v>40952.8064516129</v>
      </c>
      <c r="G17" s="459">
        <v>21</v>
      </c>
      <c r="H17" s="460">
        <v>992131</v>
      </c>
      <c r="I17" s="458">
        <f t="shared" si="2"/>
        <v>47244.333333333336</v>
      </c>
      <c r="J17" s="459">
        <v>9</v>
      </c>
      <c r="K17" s="460">
        <v>177223</v>
      </c>
      <c r="L17" s="461">
        <f t="shared" si="4"/>
        <v>19691.444444444445</v>
      </c>
      <c r="M17" s="143">
        <v>1</v>
      </c>
      <c r="N17" s="129">
        <v>100183</v>
      </c>
      <c r="O17" s="458">
        <f t="shared" si="3"/>
        <v>100183</v>
      </c>
    </row>
    <row r="18" spans="3:15" s="23" customFormat="1" ht="15">
      <c r="C18" s="180" t="s">
        <v>122</v>
      </c>
      <c r="D18" s="124">
        <f t="shared" si="0"/>
        <v>31</v>
      </c>
      <c r="E18" s="129">
        <v>1424405</v>
      </c>
      <c r="F18" s="454">
        <f t="shared" si="1"/>
        <v>45948.54838709677</v>
      </c>
      <c r="G18" s="459">
        <v>21</v>
      </c>
      <c r="H18" s="460">
        <v>932600</v>
      </c>
      <c r="I18" s="458">
        <f t="shared" si="2"/>
        <v>44409.52380952381</v>
      </c>
      <c r="J18" s="459">
        <v>9</v>
      </c>
      <c r="K18" s="460">
        <v>405407</v>
      </c>
      <c r="L18" s="461">
        <f t="shared" si="4"/>
        <v>45045.22222222222</v>
      </c>
      <c r="M18" s="143">
        <v>1</v>
      </c>
      <c r="N18" s="129">
        <v>86398</v>
      </c>
      <c r="O18" s="458">
        <f t="shared" si="3"/>
        <v>86398</v>
      </c>
    </row>
    <row r="19" spans="3:15" s="23" customFormat="1" ht="15">
      <c r="C19" s="180" t="s">
        <v>123</v>
      </c>
      <c r="D19" s="124">
        <f t="shared" si="0"/>
        <v>31</v>
      </c>
      <c r="E19" s="129">
        <v>1424405</v>
      </c>
      <c r="F19" s="454">
        <f t="shared" si="1"/>
        <v>45948.54838709677</v>
      </c>
      <c r="G19" s="459">
        <v>21</v>
      </c>
      <c r="H19" s="460">
        <v>918814</v>
      </c>
      <c r="I19" s="458">
        <f t="shared" si="2"/>
        <v>43753.04761904762</v>
      </c>
      <c r="J19" s="459">
        <v>9</v>
      </c>
      <c r="K19" s="460">
        <v>405407</v>
      </c>
      <c r="L19" s="461">
        <f t="shared" si="4"/>
        <v>45045.22222222222</v>
      </c>
      <c r="M19" s="143">
        <v>1</v>
      </c>
      <c r="N19" s="129">
        <v>100184</v>
      </c>
      <c r="O19" s="458">
        <f t="shared" si="3"/>
        <v>100184</v>
      </c>
    </row>
    <row r="20" spans="3:15" s="23" customFormat="1" ht="15">
      <c r="C20" s="180" t="s">
        <v>124</v>
      </c>
      <c r="D20" s="124">
        <f t="shared" si="0"/>
        <v>31</v>
      </c>
      <c r="E20" s="129">
        <v>1424405</v>
      </c>
      <c r="F20" s="454">
        <f t="shared" si="1"/>
        <v>45948.54838709677</v>
      </c>
      <c r="G20" s="459">
        <v>21</v>
      </c>
      <c r="H20" s="460">
        <v>918814</v>
      </c>
      <c r="I20" s="458">
        <f t="shared" si="2"/>
        <v>43753.04761904762</v>
      </c>
      <c r="J20" s="459">
        <v>9</v>
      </c>
      <c r="K20" s="460">
        <v>405407</v>
      </c>
      <c r="L20" s="461">
        <f t="shared" si="4"/>
        <v>45045.22222222222</v>
      </c>
      <c r="M20" s="143">
        <v>1</v>
      </c>
      <c r="N20" s="129">
        <v>100184</v>
      </c>
      <c r="O20" s="458">
        <f t="shared" si="3"/>
        <v>100184</v>
      </c>
    </row>
    <row r="21" spans="3:15" s="23" customFormat="1" ht="12.75">
      <c r="C21" s="181" t="s">
        <v>21</v>
      </c>
      <c r="D21" s="124">
        <f>(G21+J21+M21)</f>
        <v>326</v>
      </c>
      <c r="E21" s="128">
        <f aca="true" t="shared" si="5" ref="E21:O21">SUM(E9:E20)</f>
        <v>14930975</v>
      </c>
      <c r="F21" s="128">
        <f t="shared" si="5"/>
        <v>550641.9006764484</v>
      </c>
      <c r="G21" s="128">
        <f t="shared" si="5"/>
        <v>276</v>
      </c>
      <c r="H21" s="128">
        <f t="shared" si="5"/>
        <v>12285622</v>
      </c>
      <c r="I21" s="128">
        <f t="shared" si="5"/>
        <v>534416.6381385281</v>
      </c>
      <c r="J21" s="128">
        <f t="shared" si="5"/>
        <v>38</v>
      </c>
      <c r="K21" s="128">
        <f t="shared" si="5"/>
        <v>1451465</v>
      </c>
      <c r="L21" s="128">
        <f t="shared" si="5"/>
        <v>212848.1111111111</v>
      </c>
      <c r="M21" s="128">
        <f t="shared" si="5"/>
        <v>12</v>
      </c>
      <c r="N21" s="128">
        <f t="shared" si="5"/>
        <v>1193888</v>
      </c>
      <c r="O21" s="128">
        <f t="shared" si="5"/>
        <v>1193888</v>
      </c>
    </row>
    <row r="22" spans="3:15" s="23" customFormat="1" ht="13.5" thickBot="1">
      <c r="C22" s="182" t="s">
        <v>125</v>
      </c>
      <c r="D22" s="131">
        <f>(D21/12)</f>
        <v>27.166666666666668</v>
      </c>
      <c r="E22" s="131">
        <f aca="true" t="shared" si="6" ref="E22:O22">(E21/12)</f>
        <v>1244247.9166666667</v>
      </c>
      <c r="F22" s="131">
        <f t="shared" si="6"/>
        <v>45886.8250563707</v>
      </c>
      <c r="G22" s="131">
        <f t="shared" si="6"/>
        <v>23</v>
      </c>
      <c r="H22" s="131">
        <f t="shared" si="6"/>
        <v>1023801.8333333334</v>
      </c>
      <c r="I22" s="131">
        <f t="shared" si="6"/>
        <v>44534.71984487734</v>
      </c>
      <c r="J22" s="131">
        <f t="shared" si="6"/>
        <v>3.1666666666666665</v>
      </c>
      <c r="K22" s="131">
        <f t="shared" si="6"/>
        <v>120955.41666666667</v>
      </c>
      <c r="L22" s="131">
        <f t="shared" si="6"/>
        <v>17737.34259259259</v>
      </c>
      <c r="M22" s="131">
        <f t="shared" si="6"/>
        <v>1</v>
      </c>
      <c r="N22" s="131">
        <f t="shared" si="6"/>
        <v>99490.66666666667</v>
      </c>
      <c r="O22" s="131">
        <f t="shared" si="6"/>
        <v>99490.66666666667</v>
      </c>
    </row>
    <row r="23" spans="3:15" s="23" customFormat="1" ht="12.75">
      <c r="C23" s="854" t="s">
        <v>737</v>
      </c>
      <c r="D23" s="854"/>
      <c r="E23" s="854"/>
      <c r="F23" s="854"/>
      <c r="G23" s="854"/>
      <c r="H23" s="854"/>
      <c r="I23" s="854"/>
      <c r="J23" s="854"/>
      <c r="K23" s="854"/>
      <c r="L23" s="854"/>
      <c r="M23" s="854"/>
      <c r="N23" s="854"/>
      <c r="O23" s="139"/>
    </row>
    <row r="24" spans="3:15" s="23" customFormat="1" ht="12.75">
      <c r="C24" s="175" t="s">
        <v>892</v>
      </c>
      <c r="D24" s="175"/>
      <c r="E24" s="175"/>
      <c r="F24" s="139"/>
      <c r="G24" s="139"/>
      <c r="H24" s="139"/>
      <c r="I24" s="139"/>
      <c r="J24" s="139"/>
      <c r="K24" s="139"/>
      <c r="L24" s="139"/>
      <c r="M24" s="139"/>
      <c r="N24" s="139"/>
      <c r="O24" s="139"/>
    </row>
    <row r="25" spans="3:15" s="23" customFormat="1" ht="12.75"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</row>
    <row r="26" spans="3:15" s="23" customFormat="1" ht="12.75"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</row>
    <row r="27" spans="3:15" s="23" customFormat="1" ht="12.75"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</row>
    <row r="28" spans="3:15" s="23" customFormat="1" ht="16.5">
      <c r="C28" s="833" t="s">
        <v>891</v>
      </c>
      <c r="D28" s="833"/>
      <c r="E28" s="833"/>
      <c r="F28" s="833"/>
      <c r="G28" s="833"/>
      <c r="H28" s="833"/>
      <c r="I28" s="833"/>
      <c r="J28" s="833"/>
      <c r="K28" s="833"/>
      <c r="L28" s="833"/>
      <c r="M28" s="833"/>
      <c r="N28" s="833"/>
      <c r="O28" s="833"/>
    </row>
    <row r="29" spans="3:15" s="23" customFormat="1" ht="15.75" thickBot="1">
      <c r="C29" s="176"/>
      <c r="D29" s="177"/>
      <c r="E29" s="177"/>
      <c r="F29" s="177"/>
      <c r="G29" s="177"/>
      <c r="H29" s="178"/>
      <c r="I29" s="178"/>
      <c r="J29" s="178"/>
      <c r="K29" s="178"/>
      <c r="L29" s="178"/>
      <c r="M29" s="178"/>
      <c r="N29" s="118"/>
      <c r="O29" s="399" t="s">
        <v>60</v>
      </c>
    </row>
    <row r="30" spans="3:16" s="23" customFormat="1" ht="15" customHeight="1">
      <c r="C30" s="841" t="s">
        <v>852</v>
      </c>
      <c r="D30" s="844" t="s">
        <v>21</v>
      </c>
      <c r="E30" s="845"/>
      <c r="F30" s="846"/>
      <c r="G30" s="847" t="s">
        <v>521</v>
      </c>
      <c r="H30" s="848"/>
      <c r="I30" s="849"/>
      <c r="J30" s="850" t="s">
        <v>111</v>
      </c>
      <c r="K30" s="851"/>
      <c r="L30" s="852"/>
      <c r="M30" s="847" t="s">
        <v>112</v>
      </c>
      <c r="N30" s="848"/>
      <c r="O30" s="849"/>
      <c r="P30" s="34"/>
    </row>
    <row r="31" spans="3:15" s="23" customFormat="1" ht="12.75" customHeight="1">
      <c r="C31" s="842"/>
      <c r="D31" s="839" t="s">
        <v>63</v>
      </c>
      <c r="E31" s="834" t="s">
        <v>520</v>
      </c>
      <c r="F31" s="836" t="s">
        <v>608</v>
      </c>
      <c r="G31" s="839" t="s">
        <v>63</v>
      </c>
      <c r="H31" s="834" t="s">
        <v>520</v>
      </c>
      <c r="I31" s="836" t="s">
        <v>608</v>
      </c>
      <c r="J31" s="839" t="s">
        <v>63</v>
      </c>
      <c r="K31" s="834" t="s">
        <v>520</v>
      </c>
      <c r="L31" s="836" t="s">
        <v>608</v>
      </c>
      <c r="M31" s="839" t="s">
        <v>63</v>
      </c>
      <c r="N31" s="834" t="s">
        <v>520</v>
      </c>
      <c r="O31" s="836" t="s">
        <v>608</v>
      </c>
    </row>
    <row r="32" spans="2:15" s="23" customFormat="1" ht="21.75" customHeight="1" thickBot="1">
      <c r="B32" s="389"/>
      <c r="C32" s="853"/>
      <c r="D32" s="840"/>
      <c r="E32" s="835"/>
      <c r="F32" s="837"/>
      <c r="G32" s="840"/>
      <c r="H32" s="835"/>
      <c r="I32" s="837"/>
      <c r="J32" s="840"/>
      <c r="K32" s="835"/>
      <c r="L32" s="837"/>
      <c r="M32" s="840"/>
      <c r="N32" s="835"/>
      <c r="O32" s="837"/>
    </row>
    <row r="33" spans="2:15" s="23" customFormat="1" ht="14.25" customHeight="1">
      <c r="B33" s="389"/>
      <c r="C33" s="400" t="s">
        <v>113</v>
      </c>
      <c r="D33" s="143">
        <v>31</v>
      </c>
      <c r="E33" s="125">
        <v>1644333</v>
      </c>
      <c r="F33" s="455">
        <v>53043</v>
      </c>
      <c r="G33" s="456">
        <v>30</v>
      </c>
      <c r="H33" s="457">
        <v>1533940</v>
      </c>
      <c r="I33" s="458">
        <v>51131</v>
      </c>
      <c r="J33" s="456"/>
      <c r="K33" s="457"/>
      <c r="L33" s="458"/>
      <c r="M33" s="143">
        <v>1</v>
      </c>
      <c r="N33" s="125">
        <v>110393</v>
      </c>
      <c r="O33" s="125">
        <v>110393</v>
      </c>
    </row>
    <row r="34" spans="2:15" s="23" customFormat="1" ht="14.25" customHeight="1">
      <c r="B34" s="389"/>
      <c r="C34" s="401" t="s">
        <v>114</v>
      </c>
      <c r="D34" s="143">
        <v>31</v>
      </c>
      <c r="E34" s="125">
        <v>1644333</v>
      </c>
      <c r="F34" s="455">
        <v>53043</v>
      </c>
      <c r="G34" s="456">
        <v>30</v>
      </c>
      <c r="H34" s="457">
        <v>1533940</v>
      </c>
      <c r="I34" s="458">
        <v>51131</v>
      </c>
      <c r="J34" s="459"/>
      <c r="K34" s="460"/>
      <c r="L34" s="458"/>
      <c r="M34" s="143">
        <v>1</v>
      </c>
      <c r="N34" s="125">
        <v>110393</v>
      </c>
      <c r="O34" s="125">
        <v>110393</v>
      </c>
    </row>
    <row r="35" spans="2:15" s="23" customFormat="1" ht="14.25" customHeight="1">
      <c r="B35" s="389"/>
      <c r="C35" s="401" t="s">
        <v>115</v>
      </c>
      <c r="D35" s="143">
        <v>31</v>
      </c>
      <c r="E35" s="125">
        <v>1644333</v>
      </c>
      <c r="F35" s="455">
        <v>53043</v>
      </c>
      <c r="G35" s="456">
        <v>30</v>
      </c>
      <c r="H35" s="457">
        <v>1533940</v>
      </c>
      <c r="I35" s="458">
        <v>51131</v>
      </c>
      <c r="J35" s="459"/>
      <c r="K35" s="460"/>
      <c r="L35" s="458"/>
      <c r="M35" s="143">
        <v>1</v>
      </c>
      <c r="N35" s="125">
        <v>110393</v>
      </c>
      <c r="O35" s="125">
        <v>110393</v>
      </c>
    </row>
    <row r="36" spans="2:15" s="23" customFormat="1" ht="14.25" customHeight="1">
      <c r="B36" s="389"/>
      <c r="C36" s="401" t="s">
        <v>116</v>
      </c>
      <c r="D36" s="143">
        <v>30</v>
      </c>
      <c r="E36" s="125">
        <v>1591290</v>
      </c>
      <c r="F36" s="455">
        <v>53043</v>
      </c>
      <c r="G36" s="459">
        <v>29</v>
      </c>
      <c r="H36" s="460">
        <v>1480897</v>
      </c>
      <c r="I36" s="458">
        <v>51065</v>
      </c>
      <c r="J36" s="459"/>
      <c r="K36" s="460"/>
      <c r="L36" s="458"/>
      <c r="M36" s="143">
        <v>1</v>
      </c>
      <c r="N36" s="125">
        <v>110393</v>
      </c>
      <c r="O36" s="125">
        <v>110393</v>
      </c>
    </row>
    <row r="37" spans="2:15" s="23" customFormat="1" ht="14.25" customHeight="1">
      <c r="B37" s="389"/>
      <c r="C37" s="401" t="s">
        <v>117</v>
      </c>
      <c r="D37" s="143">
        <v>31</v>
      </c>
      <c r="E37" s="125">
        <v>1644333</v>
      </c>
      <c r="F37" s="455">
        <v>53043</v>
      </c>
      <c r="G37" s="459">
        <v>29</v>
      </c>
      <c r="H37" s="460">
        <v>1482809</v>
      </c>
      <c r="I37" s="458">
        <v>51131</v>
      </c>
      <c r="J37" s="459">
        <v>1</v>
      </c>
      <c r="K37" s="460">
        <v>51131</v>
      </c>
      <c r="L37" s="458">
        <v>51131</v>
      </c>
      <c r="M37" s="143">
        <v>1</v>
      </c>
      <c r="N37" s="125">
        <v>110393</v>
      </c>
      <c r="O37" s="125">
        <v>110393</v>
      </c>
    </row>
    <row r="38" spans="2:15" s="23" customFormat="1" ht="14.25" customHeight="1">
      <c r="B38" s="389"/>
      <c r="C38" s="401" t="s">
        <v>118</v>
      </c>
      <c r="D38" s="143">
        <v>30</v>
      </c>
      <c r="E38" s="125">
        <v>1591290</v>
      </c>
      <c r="F38" s="455">
        <v>53043</v>
      </c>
      <c r="G38" s="459">
        <v>28</v>
      </c>
      <c r="H38" s="460">
        <v>1431668</v>
      </c>
      <c r="I38" s="458">
        <v>51131</v>
      </c>
      <c r="J38" s="459">
        <v>1</v>
      </c>
      <c r="K38" s="460">
        <v>49229</v>
      </c>
      <c r="L38" s="458">
        <v>49229</v>
      </c>
      <c r="M38" s="143">
        <v>1</v>
      </c>
      <c r="N38" s="125">
        <v>110393</v>
      </c>
      <c r="O38" s="125">
        <v>110393</v>
      </c>
    </row>
    <row r="39" spans="2:15" s="23" customFormat="1" ht="14.25" customHeight="1">
      <c r="B39" s="389"/>
      <c r="C39" s="401" t="s">
        <v>119</v>
      </c>
      <c r="D39" s="143">
        <v>25</v>
      </c>
      <c r="E39" s="125">
        <v>1326075</v>
      </c>
      <c r="F39" s="455">
        <v>53043</v>
      </c>
      <c r="G39" s="459">
        <v>22</v>
      </c>
      <c r="H39" s="460">
        <v>1124882</v>
      </c>
      <c r="I39" s="458">
        <v>51141</v>
      </c>
      <c r="J39" s="459">
        <v>2</v>
      </c>
      <c r="K39" s="460">
        <v>90800</v>
      </c>
      <c r="L39" s="458">
        <v>45400</v>
      </c>
      <c r="M39" s="143">
        <v>1</v>
      </c>
      <c r="N39" s="125">
        <v>110393</v>
      </c>
      <c r="O39" s="125">
        <v>110393</v>
      </c>
    </row>
    <row r="40" spans="2:15" s="23" customFormat="1" ht="14.25" customHeight="1">
      <c r="B40" s="389"/>
      <c r="C40" s="401" t="s">
        <v>120</v>
      </c>
      <c r="D40" s="143">
        <v>22</v>
      </c>
      <c r="E40" s="129">
        <v>1166946</v>
      </c>
      <c r="F40" s="455">
        <v>53043</v>
      </c>
      <c r="G40" s="459">
        <v>19</v>
      </c>
      <c r="H40" s="460">
        <v>965753</v>
      </c>
      <c r="I40" s="458">
        <v>50829</v>
      </c>
      <c r="J40" s="459">
        <v>2</v>
      </c>
      <c r="K40" s="460">
        <v>90800</v>
      </c>
      <c r="L40" s="458">
        <v>45400</v>
      </c>
      <c r="M40" s="143">
        <v>1</v>
      </c>
      <c r="N40" s="125">
        <v>110393</v>
      </c>
      <c r="O40" s="125">
        <v>110393</v>
      </c>
    </row>
    <row r="41" spans="2:15" s="23" customFormat="1" ht="14.25" customHeight="1">
      <c r="B41" s="389"/>
      <c r="C41" s="401" t="s">
        <v>121</v>
      </c>
      <c r="D41" s="143">
        <v>22</v>
      </c>
      <c r="E41" s="129">
        <v>1166946</v>
      </c>
      <c r="F41" s="455">
        <v>53043</v>
      </c>
      <c r="G41" s="459">
        <v>19</v>
      </c>
      <c r="H41" s="460">
        <v>965753</v>
      </c>
      <c r="I41" s="458">
        <v>50829</v>
      </c>
      <c r="J41" s="459">
        <v>2</v>
      </c>
      <c r="K41" s="460">
        <v>90800</v>
      </c>
      <c r="L41" s="458">
        <v>45400</v>
      </c>
      <c r="M41" s="143">
        <v>1</v>
      </c>
      <c r="N41" s="125">
        <v>110393</v>
      </c>
      <c r="O41" s="125">
        <v>110393</v>
      </c>
    </row>
    <row r="42" spans="2:15" s="23" customFormat="1" ht="14.25" customHeight="1">
      <c r="B42" s="389"/>
      <c r="C42" s="401" t="s">
        <v>122</v>
      </c>
      <c r="D42" s="143">
        <v>32</v>
      </c>
      <c r="E42" s="129">
        <v>1766545</v>
      </c>
      <c r="F42" s="455">
        <v>55205</v>
      </c>
      <c r="G42" s="459">
        <v>19</v>
      </c>
      <c r="H42" s="460">
        <v>1001661</v>
      </c>
      <c r="I42" s="458">
        <v>52719</v>
      </c>
      <c r="J42" s="459">
        <v>12</v>
      </c>
      <c r="K42" s="460">
        <v>652601</v>
      </c>
      <c r="L42" s="458">
        <v>54383</v>
      </c>
      <c r="M42" s="143">
        <v>1</v>
      </c>
      <c r="N42" s="125">
        <v>112283</v>
      </c>
      <c r="O42" s="125">
        <v>112283</v>
      </c>
    </row>
    <row r="43" spans="2:15" s="23" customFormat="1" ht="14.25" customHeight="1">
      <c r="B43" s="389"/>
      <c r="C43" s="401" t="s">
        <v>123</v>
      </c>
      <c r="D43" s="143">
        <v>32</v>
      </c>
      <c r="E43" s="129">
        <v>1766545</v>
      </c>
      <c r="F43" s="455">
        <v>55205</v>
      </c>
      <c r="G43" s="459">
        <v>19</v>
      </c>
      <c r="H43" s="460">
        <v>1001661</v>
      </c>
      <c r="I43" s="458">
        <v>52719</v>
      </c>
      <c r="J43" s="459">
        <v>12</v>
      </c>
      <c r="K43" s="460">
        <v>652601</v>
      </c>
      <c r="L43" s="458">
        <v>54383</v>
      </c>
      <c r="M43" s="143">
        <v>1</v>
      </c>
      <c r="N43" s="125">
        <v>112283</v>
      </c>
      <c r="O43" s="125">
        <v>112283</v>
      </c>
    </row>
    <row r="44" spans="2:15" s="23" customFormat="1" ht="14.25" customHeight="1">
      <c r="B44" s="389"/>
      <c r="C44" s="401" t="s">
        <v>124</v>
      </c>
      <c r="D44" s="143">
        <v>32</v>
      </c>
      <c r="E44" s="129">
        <v>1766545</v>
      </c>
      <c r="F44" s="455">
        <v>55205</v>
      </c>
      <c r="G44" s="459">
        <v>19</v>
      </c>
      <c r="H44" s="460">
        <v>1001661</v>
      </c>
      <c r="I44" s="458">
        <v>52719</v>
      </c>
      <c r="J44" s="459">
        <v>12</v>
      </c>
      <c r="K44" s="460">
        <v>652601</v>
      </c>
      <c r="L44" s="458">
        <v>54383</v>
      </c>
      <c r="M44" s="143">
        <v>1</v>
      </c>
      <c r="N44" s="125">
        <v>112283</v>
      </c>
      <c r="O44" s="125">
        <v>112283</v>
      </c>
    </row>
    <row r="45" spans="2:15" s="23" customFormat="1" ht="14.25" customHeight="1">
      <c r="B45" s="389"/>
      <c r="C45" s="402" t="s">
        <v>21</v>
      </c>
      <c r="D45" s="143">
        <f>SUM(D33:D44)</f>
        <v>349</v>
      </c>
      <c r="E45" s="145">
        <f aca="true" t="shared" si="7" ref="E45:O45">SUM(E33:E44)</f>
        <v>18719514</v>
      </c>
      <c r="F45" s="145">
        <f t="shared" si="7"/>
        <v>643002</v>
      </c>
      <c r="G45" s="145">
        <f t="shared" si="7"/>
        <v>293</v>
      </c>
      <c r="H45" s="145">
        <f t="shared" si="7"/>
        <v>15058565</v>
      </c>
      <c r="I45" s="145">
        <f t="shared" si="7"/>
        <v>617676</v>
      </c>
      <c r="J45" s="145">
        <f t="shared" si="7"/>
        <v>44</v>
      </c>
      <c r="K45" s="145">
        <f t="shared" si="7"/>
        <v>2330563</v>
      </c>
      <c r="L45" s="145">
        <f t="shared" si="7"/>
        <v>399709</v>
      </c>
      <c r="M45" s="145">
        <f t="shared" si="7"/>
        <v>12</v>
      </c>
      <c r="N45" s="145">
        <f t="shared" si="7"/>
        <v>1330386</v>
      </c>
      <c r="O45" s="145">
        <f t="shared" si="7"/>
        <v>1330386</v>
      </c>
    </row>
    <row r="46" spans="2:15" s="23" customFormat="1" ht="14.25" customHeight="1" thickBot="1">
      <c r="B46" s="389"/>
      <c r="C46" s="403" t="s">
        <v>125</v>
      </c>
      <c r="D46" s="147">
        <f>(D45/12)</f>
        <v>29.083333333333332</v>
      </c>
      <c r="E46" s="147">
        <f aca="true" t="shared" si="8" ref="E46:O46">(E45/12)</f>
        <v>1559959.5</v>
      </c>
      <c r="F46" s="147">
        <f t="shared" si="8"/>
        <v>53583.5</v>
      </c>
      <c r="G46" s="147">
        <f t="shared" si="8"/>
        <v>24.416666666666668</v>
      </c>
      <c r="H46" s="147">
        <f t="shared" si="8"/>
        <v>1254880.4166666667</v>
      </c>
      <c r="I46" s="147">
        <f t="shared" si="8"/>
        <v>51473</v>
      </c>
      <c r="J46" s="147">
        <f>(J45/12)</f>
        <v>3.6666666666666665</v>
      </c>
      <c r="K46" s="147">
        <f t="shared" si="8"/>
        <v>194213.58333333334</v>
      </c>
      <c r="L46" s="147">
        <f t="shared" si="8"/>
        <v>33309.083333333336</v>
      </c>
      <c r="M46" s="147">
        <f t="shared" si="8"/>
        <v>1</v>
      </c>
      <c r="N46" s="147">
        <f t="shared" si="8"/>
        <v>110865.5</v>
      </c>
      <c r="O46" s="147">
        <f t="shared" si="8"/>
        <v>110865.5</v>
      </c>
    </row>
    <row r="47" spans="3:15" s="23" customFormat="1" ht="15">
      <c r="C47" s="838" t="s">
        <v>893</v>
      </c>
      <c r="D47" s="838"/>
      <c r="E47" s="838"/>
      <c r="F47" s="838"/>
      <c r="G47" s="838"/>
      <c r="H47" s="838"/>
      <c r="I47" s="838"/>
      <c r="J47" s="838"/>
      <c r="K47" s="838"/>
      <c r="L47" s="838"/>
      <c r="M47" s="838"/>
      <c r="N47" s="838"/>
      <c r="O47" s="118"/>
    </row>
    <row r="48" spans="3:15" ht="12.75"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</row>
    <row r="49" spans="3:15" ht="12.75"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</row>
    <row r="50" spans="3:15" ht="12.75"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</row>
    <row r="51" spans="3:15" ht="15.75">
      <c r="C51" s="832" t="s">
        <v>850</v>
      </c>
      <c r="D51" s="832"/>
      <c r="E51" s="832"/>
      <c r="F51" s="832"/>
      <c r="G51" s="832"/>
      <c r="H51" s="832"/>
      <c r="I51" s="832"/>
      <c r="J51" s="832"/>
      <c r="K51" s="832"/>
      <c r="L51" s="832"/>
      <c r="M51" s="832"/>
      <c r="N51" s="832"/>
      <c r="O51" s="832"/>
    </row>
    <row r="52" spans="3:15" ht="15.75" thickBot="1">
      <c r="C52" s="176"/>
      <c r="D52" s="177"/>
      <c r="E52" s="177"/>
      <c r="F52" s="177"/>
      <c r="G52" s="177"/>
      <c r="H52" s="178"/>
      <c r="I52" s="178"/>
      <c r="J52" s="178"/>
      <c r="K52" s="178"/>
      <c r="L52" s="178"/>
      <c r="M52" s="178"/>
      <c r="N52" s="118"/>
      <c r="O52" s="399" t="s">
        <v>60</v>
      </c>
    </row>
    <row r="53" spans="3:15" ht="15" customHeight="1">
      <c r="C53" s="841" t="s">
        <v>852</v>
      </c>
      <c r="D53" s="844" t="s">
        <v>21</v>
      </c>
      <c r="E53" s="845"/>
      <c r="F53" s="846"/>
      <c r="G53" s="847" t="s">
        <v>521</v>
      </c>
      <c r="H53" s="848"/>
      <c r="I53" s="849"/>
      <c r="J53" s="850" t="s">
        <v>111</v>
      </c>
      <c r="K53" s="851"/>
      <c r="L53" s="852"/>
      <c r="M53" s="847" t="s">
        <v>112</v>
      </c>
      <c r="N53" s="848"/>
      <c r="O53" s="849"/>
    </row>
    <row r="54" spans="3:15" ht="12.75" customHeight="1">
      <c r="C54" s="842"/>
      <c r="D54" s="839" t="s">
        <v>63</v>
      </c>
      <c r="E54" s="834" t="s">
        <v>520</v>
      </c>
      <c r="F54" s="836" t="s">
        <v>608</v>
      </c>
      <c r="G54" s="839" t="s">
        <v>63</v>
      </c>
      <c r="H54" s="834" t="s">
        <v>520</v>
      </c>
      <c r="I54" s="836" t="s">
        <v>608</v>
      </c>
      <c r="J54" s="839" t="s">
        <v>63</v>
      </c>
      <c r="K54" s="834" t="s">
        <v>520</v>
      </c>
      <c r="L54" s="836" t="s">
        <v>608</v>
      </c>
      <c r="M54" s="839" t="s">
        <v>63</v>
      </c>
      <c r="N54" s="834" t="s">
        <v>520</v>
      </c>
      <c r="O54" s="836" t="s">
        <v>608</v>
      </c>
    </row>
    <row r="55" spans="3:15" ht="13.5" thickBot="1">
      <c r="C55" s="843"/>
      <c r="D55" s="840"/>
      <c r="E55" s="835"/>
      <c r="F55" s="837"/>
      <c r="G55" s="840"/>
      <c r="H55" s="835"/>
      <c r="I55" s="837"/>
      <c r="J55" s="840"/>
      <c r="K55" s="835"/>
      <c r="L55" s="837"/>
      <c r="M55" s="840"/>
      <c r="N55" s="835"/>
      <c r="O55" s="837"/>
    </row>
    <row r="56" spans="3:15" ht="15">
      <c r="C56" s="404" t="s">
        <v>113</v>
      </c>
      <c r="D56" s="143">
        <f>(G56+J56+M56)</f>
        <v>31</v>
      </c>
      <c r="E56" s="125">
        <v>1938678</v>
      </c>
      <c r="F56" s="454">
        <f>(E56/D56)</f>
        <v>62538</v>
      </c>
      <c r="G56" s="456">
        <v>30</v>
      </c>
      <c r="H56" s="457">
        <v>1808516</v>
      </c>
      <c r="I56" s="458">
        <f>(H56/G56)</f>
        <v>60283.86666666667</v>
      </c>
      <c r="J56" s="456"/>
      <c r="K56" s="457"/>
      <c r="L56" s="458"/>
      <c r="M56" s="143">
        <v>1</v>
      </c>
      <c r="N56" s="125">
        <v>130153</v>
      </c>
      <c r="O56" s="458">
        <f>(N56/M56)</f>
        <v>130153</v>
      </c>
    </row>
    <row r="57" spans="3:15" ht="15">
      <c r="C57" s="405" t="s">
        <v>114</v>
      </c>
      <c r="D57" s="143">
        <f>(G57+J57+M57)</f>
        <v>31</v>
      </c>
      <c r="E57" s="125">
        <v>1938678</v>
      </c>
      <c r="F57" s="454">
        <f aca="true" t="shared" si="9" ref="F57:F67">(E57/D57)</f>
        <v>62538</v>
      </c>
      <c r="G57" s="456">
        <v>30</v>
      </c>
      <c r="H57" s="457">
        <v>1808516</v>
      </c>
      <c r="I57" s="458">
        <f aca="true" t="shared" si="10" ref="I57:I67">(H57/G57)</f>
        <v>60283.86666666667</v>
      </c>
      <c r="J57" s="459"/>
      <c r="K57" s="460"/>
      <c r="L57" s="458"/>
      <c r="M57" s="143">
        <v>1</v>
      </c>
      <c r="N57" s="125">
        <v>130153</v>
      </c>
      <c r="O57" s="458">
        <f aca="true" t="shared" si="11" ref="O57:O67">(N57/M57)</f>
        <v>130153</v>
      </c>
    </row>
    <row r="58" spans="3:15" ht="15">
      <c r="C58" s="405" t="s">
        <v>115</v>
      </c>
      <c r="D58" s="143">
        <f>(G58+J58+M58)</f>
        <v>31</v>
      </c>
      <c r="E58" s="125">
        <v>1938678</v>
      </c>
      <c r="F58" s="454">
        <f t="shared" si="9"/>
        <v>62538</v>
      </c>
      <c r="G58" s="456">
        <v>30</v>
      </c>
      <c r="H58" s="457">
        <v>1808516</v>
      </c>
      <c r="I58" s="458">
        <f t="shared" si="10"/>
        <v>60283.86666666667</v>
      </c>
      <c r="J58" s="459"/>
      <c r="K58" s="460"/>
      <c r="L58" s="458"/>
      <c r="M58" s="143">
        <v>1</v>
      </c>
      <c r="N58" s="125">
        <v>130153</v>
      </c>
      <c r="O58" s="458">
        <f t="shared" si="11"/>
        <v>130153</v>
      </c>
    </row>
    <row r="59" spans="3:15" ht="15">
      <c r="C59" s="405" t="s">
        <v>116</v>
      </c>
      <c r="D59" s="143">
        <v>30</v>
      </c>
      <c r="E59" s="125">
        <v>1876140</v>
      </c>
      <c r="F59" s="454">
        <f t="shared" si="9"/>
        <v>62538</v>
      </c>
      <c r="G59" s="459">
        <v>29</v>
      </c>
      <c r="H59" s="460">
        <v>1745987</v>
      </c>
      <c r="I59" s="458">
        <f t="shared" si="10"/>
        <v>60206.44827586207</v>
      </c>
      <c r="J59" s="459"/>
      <c r="K59" s="460"/>
      <c r="L59" s="458"/>
      <c r="M59" s="143">
        <v>1</v>
      </c>
      <c r="N59" s="125">
        <v>130153</v>
      </c>
      <c r="O59" s="458">
        <f t="shared" si="11"/>
        <v>130153</v>
      </c>
    </row>
    <row r="60" spans="3:15" ht="15">
      <c r="C60" s="405" t="s">
        <v>117</v>
      </c>
      <c r="D60" s="143">
        <f>(G60+J60+M60)</f>
        <v>31</v>
      </c>
      <c r="E60" s="125">
        <v>1938678</v>
      </c>
      <c r="F60" s="454">
        <f t="shared" si="9"/>
        <v>62538</v>
      </c>
      <c r="G60" s="459">
        <v>29</v>
      </c>
      <c r="H60" s="460">
        <v>1748242</v>
      </c>
      <c r="I60" s="458">
        <f t="shared" si="10"/>
        <v>60284.206896551725</v>
      </c>
      <c r="J60" s="459">
        <v>1</v>
      </c>
      <c r="K60" s="460">
        <v>60283</v>
      </c>
      <c r="L60" s="458">
        <f aca="true" t="shared" si="12" ref="L59:L67">(K60/J60)</f>
        <v>60283</v>
      </c>
      <c r="M60" s="143">
        <v>1</v>
      </c>
      <c r="N60" s="125">
        <v>130153</v>
      </c>
      <c r="O60" s="458">
        <f t="shared" si="11"/>
        <v>130153</v>
      </c>
    </row>
    <row r="61" spans="3:15" ht="15">
      <c r="C61" s="405" t="s">
        <v>118</v>
      </c>
      <c r="D61" s="143">
        <v>30</v>
      </c>
      <c r="E61" s="125">
        <v>1876140</v>
      </c>
      <c r="F61" s="454">
        <f t="shared" si="9"/>
        <v>62538</v>
      </c>
      <c r="G61" s="459">
        <v>28</v>
      </c>
      <c r="H61" s="460">
        <v>1687952</v>
      </c>
      <c r="I61" s="458">
        <f t="shared" si="10"/>
        <v>60284</v>
      </c>
      <c r="J61" s="459">
        <v>1</v>
      </c>
      <c r="K61" s="460">
        <v>58035</v>
      </c>
      <c r="L61" s="458">
        <f t="shared" si="12"/>
        <v>58035</v>
      </c>
      <c r="M61" s="143">
        <v>1</v>
      </c>
      <c r="N61" s="125">
        <v>130153</v>
      </c>
      <c r="O61" s="458">
        <f t="shared" si="11"/>
        <v>130153</v>
      </c>
    </row>
    <row r="62" spans="3:15" ht="15">
      <c r="C62" s="405" t="s">
        <v>119</v>
      </c>
      <c r="D62" s="143">
        <v>25</v>
      </c>
      <c r="E62" s="125">
        <v>1563450</v>
      </c>
      <c r="F62" s="454">
        <f t="shared" si="9"/>
        <v>62538</v>
      </c>
      <c r="G62" s="459">
        <v>22</v>
      </c>
      <c r="H62" s="460">
        <v>1326248</v>
      </c>
      <c r="I62" s="458">
        <f t="shared" si="10"/>
        <v>60284</v>
      </c>
      <c r="J62" s="459">
        <v>2</v>
      </c>
      <c r="K62" s="460">
        <v>107049</v>
      </c>
      <c r="L62" s="458">
        <f t="shared" si="12"/>
        <v>53524.5</v>
      </c>
      <c r="M62" s="143">
        <v>1</v>
      </c>
      <c r="N62" s="125">
        <v>130153</v>
      </c>
      <c r="O62" s="458">
        <f t="shared" si="11"/>
        <v>130153</v>
      </c>
    </row>
    <row r="63" spans="3:15" ht="15">
      <c r="C63" s="405" t="s">
        <v>120</v>
      </c>
      <c r="D63" s="143">
        <v>22</v>
      </c>
      <c r="E63" s="129">
        <v>1375836</v>
      </c>
      <c r="F63" s="454">
        <f t="shared" si="9"/>
        <v>62538</v>
      </c>
      <c r="G63" s="459">
        <v>19</v>
      </c>
      <c r="H63" s="460">
        <v>1138634</v>
      </c>
      <c r="I63" s="458">
        <f t="shared" si="10"/>
        <v>59928.10526315789</v>
      </c>
      <c r="J63" s="459">
        <v>2</v>
      </c>
      <c r="K63" s="460">
        <v>107049</v>
      </c>
      <c r="L63" s="458">
        <f t="shared" si="12"/>
        <v>53524.5</v>
      </c>
      <c r="M63" s="143">
        <v>1</v>
      </c>
      <c r="N63" s="125">
        <v>130153</v>
      </c>
      <c r="O63" s="458">
        <f t="shared" si="11"/>
        <v>130153</v>
      </c>
    </row>
    <row r="64" spans="3:15" ht="15">
      <c r="C64" s="405" t="s">
        <v>121</v>
      </c>
      <c r="D64" s="143">
        <v>22</v>
      </c>
      <c r="E64" s="129">
        <v>1375836</v>
      </c>
      <c r="F64" s="454">
        <f t="shared" si="9"/>
        <v>62538</v>
      </c>
      <c r="G64" s="459">
        <v>19</v>
      </c>
      <c r="H64" s="460">
        <v>1138634</v>
      </c>
      <c r="I64" s="458">
        <f t="shared" si="10"/>
        <v>59928.10526315789</v>
      </c>
      <c r="J64" s="459">
        <v>2</v>
      </c>
      <c r="K64" s="460">
        <v>107049</v>
      </c>
      <c r="L64" s="458">
        <f t="shared" si="12"/>
        <v>53524.5</v>
      </c>
      <c r="M64" s="143">
        <v>1</v>
      </c>
      <c r="N64" s="125">
        <v>130153</v>
      </c>
      <c r="O64" s="458">
        <f t="shared" si="11"/>
        <v>130153</v>
      </c>
    </row>
    <row r="65" spans="3:15" ht="15">
      <c r="C65" s="405" t="s">
        <v>122</v>
      </c>
      <c r="D65" s="143">
        <v>32</v>
      </c>
      <c r="E65" s="129">
        <v>2082756</v>
      </c>
      <c r="F65" s="454">
        <f t="shared" si="9"/>
        <v>65086.125</v>
      </c>
      <c r="G65" s="459">
        <v>19</v>
      </c>
      <c r="H65" s="460">
        <v>1180958</v>
      </c>
      <c r="I65" s="458">
        <v>62155</v>
      </c>
      <c r="J65" s="459">
        <v>12</v>
      </c>
      <c r="K65" s="460">
        <v>769416</v>
      </c>
      <c r="L65" s="458">
        <f t="shared" si="12"/>
        <v>64118</v>
      </c>
      <c r="M65" s="143">
        <v>1</v>
      </c>
      <c r="N65" s="125">
        <v>132382</v>
      </c>
      <c r="O65" s="458">
        <f t="shared" si="11"/>
        <v>132382</v>
      </c>
    </row>
    <row r="66" spans="3:15" ht="15">
      <c r="C66" s="405" t="s">
        <v>123</v>
      </c>
      <c r="D66" s="143">
        <v>32</v>
      </c>
      <c r="E66" s="129">
        <v>2082756</v>
      </c>
      <c r="F66" s="454">
        <f t="shared" si="9"/>
        <v>65086.125</v>
      </c>
      <c r="G66" s="459">
        <v>19</v>
      </c>
      <c r="H66" s="460">
        <v>1180958</v>
      </c>
      <c r="I66" s="458">
        <v>62155</v>
      </c>
      <c r="J66" s="459">
        <v>12</v>
      </c>
      <c r="K66" s="460">
        <v>769416</v>
      </c>
      <c r="L66" s="458">
        <f t="shared" si="12"/>
        <v>64118</v>
      </c>
      <c r="M66" s="143">
        <v>1</v>
      </c>
      <c r="N66" s="125">
        <v>132382</v>
      </c>
      <c r="O66" s="458">
        <f t="shared" si="11"/>
        <v>132382</v>
      </c>
    </row>
    <row r="67" spans="3:15" ht="15">
      <c r="C67" s="405" t="s">
        <v>124</v>
      </c>
      <c r="D67" s="143">
        <v>32</v>
      </c>
      <c r="E67" s="129">
        <v>2082756</v>
      </c>
      <c r="F67" s="454">
        <f t="shared" si="9"/>
        <v>65086.125</v>
      </c>
      <c r="G67" s="459">
        <v>19</v>
      </c>
      <c r="H67" s="460">
        <v>1180958</v>
      </c>
      <c r="I67" s="458">
        <v>62155</v>
      </c>
      <c r="J67" s="459">
        <v>12</v>
      </c>
      <c r="K67" s="460">
        <v>769416</v>
      </c>
      <c r="L67" s="458">
        <f t="shared" si="12"/>
        <v>64118</v>
      </c>
      <c r="M67" s="143">
        <v>1</v>
      </c>
      <c r="N67" s="125">
        <v>132382</v>
      </c>
      <c r="O67" s="458">
        <f t="shared" si="11"/>
        <v>132382</v>
      </c>
    </row>
    <row r="68" spans="3:15" ht="12.75">
      <c r="C68" s="406" t="s">
        <v>21</v>
      </c>
      <c r="D68" s="143">
        <f>SUM(D56:D67)</f>
        <v>349</v>
      </c>
      <c r="E68" s="145">
        <f aca="true" t="shared" si="13" ref="E68:O68">SUM(E56:E67)</f>
        <v>22070382</v>
      </c>
      <c r="F68" s="145">
        <f t="shared" si="13"/>
        <v>758100.375</v>
      </c>
      <c r="G68" s="145">
        <f>SUM(G56:G67)</f>
        <v>293</v>
      </c>
      <c r="H68" s="145">
        <f t="shared" si="13"/>
        <v>17754119</v>
      </c>
      <c r="I68" s="145">
        <f t="shared" si="13"/>
        <v>728231.4656987295</v>
      </c>
      <c r="J68" s="145">
        <f t="shared" si="13"/>
        <v>44</v>
      </c>
      <c r="K68" s="145">
        <f t="shared" si="13"/>
        <v>2747713</v>
      </c>
      <c r="L68" s="145">
        <f t="shared" si="13"/>
        <v>471245.5</v>
      </c>
      <c r="M68" s="145">
        <f t="shared" si="13"/>
        <v>12</v>
      </c>
      <c r="N68" s="145">
        <f t="shared" si="13"/>
        <v>1568523</v>
      </c>
      <c r="O68" s="145">
        <f t="shared" si="13"/>
        <v>1568523</v>
      </c>
    </row>
    <row r="69" spans="3:15" ht="13.5" thickBot="1">
      <c r="C69" s="407" t="s">
        <v>125</v>
      </c>
      <c r="D69" s="147">
        <f>(D68/12)</f>
        <v>29.083333333333332</v>
      </c>
      <c r="E69" s="147">
        <f aca="true" t="shared" si="14" ref="E69:O69">(E68/12)</f>
        <v>1839198.5</v>
      </c>
      <c r="F69" s="147">
        <f t="shared" si="14"/>
        <v>63175.03125</v>
      </c>
      <c r="G69" s="147">
        <f t="shared" si="14"/>
        <v>24.416666666666668</v>
      </c>
      <c r="H69" s="147">
        <f t="shared" si="14"/>
        <v>1479509.9166666667</v>
      </c>
      <c r="I69" s="147">
        <f t="shared" si="14"/>
        <v>60685.95547489412</v>
      </c>
      <c r="J69" s="147">
        <f t="shared" si="14"/>
        <v>3.6666666666666665</v>
      </c>
      <c r="K69" s="147">
        <f t="shared" si="14"/>
        <v>228976.08333333334</v>
      </c>
      <c r="L69" s="147">
        <f t="shared" si="14"/>
        <v>39270.458333333336</v>
      </c>
      <c r="M69" s="147">
        <f t="shared" si="14"/>
        <v>1</v>
      </c>
      <c r="N69" s="147">
        <f t="shared" si="14"/>
        <v>130710.25</v>
      </c>
      <c r="O69" s="147">
        <f t="shared" si="14"/>
        <v>130710.25</v>
      </c>
    </row>
    <row r="70" spans="3:15" ht="15">
      <c r="C70" s="838" t="s">
        <v>893</v>
      </c>
      <c r="D70" s="838"/>
      <c r="E70" s="838"/>
      <c r="F70" s="838"/>
      <c r="G70" s="838"/>
      <c r="H70" s="838"/>
      <c r="I70" s="838"/>
      <c r="J70" s="838"/>
      <c r="K70" s="838"/>
      <c r="L70" s="838"/>
      <c r="M70" s="838"/>
      <c r="N70" s="838"/>
      <c r="O70" s="118"/>
    </row>
    <row r="71" spans="3:15" ht="12.75"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</row>
  </sheetData>
  <sheetProtection/>
  <mergeCells count="57">
    <mergeCell ref="C4:O4"/>
    <mergeCell ref="G6:I6"/>
    <mergeCell ref="J6:L6"/>
    <mergeCell ref="M6:O6"/>
    <mergeCell ref="C23:N23"/>
    <mergeCell ref="F7:F8"/>
    <mergeCell ref="G7:G8"/>
    <mergeCell ref="H7:H8"/>
    <mergeCell ref="E7:E8"/>
    <mergeCell ref="J31:J32"/>
    <mergeCell ref="I31:I32"/>
    <mergeCell ref="G30:I30"/>
    <mergeCell ref="J30:L30"/>
    <mergeCell ref="M30:O30"/>
    <mergeCell ref="C47:N47"/>
    <mergeCell ref="D31:D32"/>
    <mergeCell ref="E31:E32"/>
    <mergeCell ref="F31:F32"/>
    <mergeCell ref="G31:G32"/>
    <mergeCell ref="H31:H32"/>
    <mergeCell ref="C6:C8"/>
    <mergeCell ref="D6:F6"/>
    <mergeCell ref="C30:C32"/>
    <mergeCell ref="D30:F30"/>
    <mergeCell ref="K31:K32"/>
    <mergeCell ref="I7:I8"/>
    <mergeCell ref="D7:D8"/>
    <mergeCell ref="J7:J8"/>
    <mergeCell ref="K7:K8"/>
    <mergeCell ref="O31:O32"/>
    <mergeCell ref="L31:L32"/>
    <mergeCell ref="N31:N32"/>
    <mergeCell ref="L7:L8"/>
    <mergeCell ref="N7:N8"/>
    <mergeCell ref="M7:M8"/>
    <mergeCell ref="M31:M32"/>
    <mergeCell ref="O7:O8"/>
    <mergeCell ref="M54:M55"/>
    <mergeCell ref="C53:C55"/>
    <mergeCell ref="D53:F53"/>
    <mergeCell ref="G53:I53"/>
    <mergeCell ref="J53:L53"/>
    <mergeCell ref="M53:O53"/>
    <mergeCell ref="D54:D55"/>
    <mergeCell ref="E54:E55"/>
    <mergeCell ref="F54:F55"/>
    <mergeCell ref="G54:G55"/>
    <mergeCell ref="C51:O51"/>
    <mergeCell ref="C28:O28"/>
    <mergeCell ref="N54:N55"/>
    <mergeCell ref="O54:O55"/>
    <mergeCell ref="C70:N70"/>
    <mergeCell ref="H54:H55"/>
    <mergeCell ref="I54:I55"/>
    <mergeCell ref="J54:J55"/>
    <mergeCell ref="K54:K55"/>
    <mergeCell ref="L54:L5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2:F22"/>
  <sheetViews>
    <sheetView workbookViewId="0" topLeftCell="A1">
      <selection activeCell="J13" sqref="J13"/>
    </sheetView>
  </sheetViews>
  <sheetFormatPr defaultColWidth="9.140625" defaultRowHeight="12.75"/>
  <cols>
    <col min="1" max="1" width="2.8515625" style="0" customWidth="1"/>
    <col min="2" max="2" width="14.00390625" style="0" bestFit="1" customWidth="1"/>
    <col min="3" max="3" width="43.57421875" style="0" bestFit="1" customWidth="1"/>
    <col min="4" max="4" width="31.28125" style="0" customWidth="1"/>
    <col min="5" max="5" width="34.8515625" style="0" customWidth="1"/>
    <col min="6" max="6" width="40.8515625" style="0" customWidth="1"/>
  </cols>
  <sheetData>
    <row r="2" ht="12.75">
      <c r="F2" s="399" t="s">
        <v>760</v>
      </c>
    </row>
    <row r="4" spans="2:6" ht="15.75">
      <c r="B4" s="855" t="s">
        <v>815</v>
      </c>
      <c r="C4" s="855"/>
      <c r="D4" s="855"/>
      <c r="E4" s="855"/>
      <c r="F4" s="855"/>
    </row>
    <row r="5" spans="2:6" ht="16.5" thickBot="1">
      <c r="B5" s="14"/>
      <c r="C5" s="14"/>
      <c r="D5" s="14"/>
      <c r="E5" s="14"/>
      <c r="F5" s="75" t="s">
        <v>60</v>
      </c>
    </row>
    <row r="6" spans="1:6" ht="48.75" customHeight="1" thickBot="1">
      <c r="A6" s="162"/>
      <c r="B6" s="163" t="s">
        <v>586</v>
      </c>
      <c r="C6" s="164" t="s">
        <v>851</v>
      </c>
      <c r="D6" s="165" t="s">
        <v>816</v>
      </c>
      <c r="E6" s="165" t="s">
        <v>817</v>
      </c>
      <c r="F6" s="166" t="s">
        <v>606</v>
      </c>
    </row>
    <row r="7" spans="1:6" ht="16.5" thickBot="1">
      <c r="A7" s="162"/>
      <c r="B7" s="167"/>
      <c r="C7" s="168" t="s">
        <v>101</v>
      </c>
      <c r="D7" s="169" t="s">
        <v>102</v>
      </c>
      <c r="E7" s="169" t="s">
        <v>103</v>
      </c>
      <c r="F7" s="170" t="s">
        <v>607</v>
      </c>
    </row>
    <row r="8" spans="1:6" ht="19.5" customHeight="1">
      <c r="A8" s="162"/>
      <c r="B8" s="171" t="s">
        <v>113</v>
      </c>
      <c r="C8" s="464">
        <v>1421658</v>
      </c>
      <c r="D8" s="465">
        <v>1938678</v>
      </c>
      <c r="E8" s="465">
        <v>1775870</v>
      </c>
      <c r="F8" s="466">
        <f>(D8-E8)</f>
        <v>162808</v>
      </c>
    </row>
    <row r="9" spans="1:6" ht="19.5" customHeight="1">
      <c r="A9" s="162"/>
      <c r="B9" s="171" t="s">
        <v>114</v>
      </c>
      <c r="C9" s="467">
        <v>1417968</v>
      </c>
      <c r="D9" s="465">
        <v>1938678</v>
      </c>
      <c r="E9" s="465">
        <v>1778822</v>
      </c>
      <c r="F9" s="466">
        <f aca="true" t="shared" si="0" ref="F9:F19">(D9-E9)</f>
        <v>159856</v>
      </c>
    </row>
    <row r="10" spans="1:6" ht="19.5" customHeight="1">
      <c r="A10" s="162"/>
      <c r="B10" s="171" t="s">
        <v>115</v>
      </c>
      <c r="C10" s="467">
        <v>1427950</v>
      </c>
      <c r="D10" s="465">
        <v>1938678</v>
      </c>
      <c r="E10" s="465">
        <v>1783101</v>
      </c>
      <c r="F10" s="466">
        <f t="shared" si="0"/>
        <v>155577</v>
      </c>
    </row>
    <row r="11" spans="1:6" ht="19.5" customHeight="1">
      <c r="A11" s="162"/>
      <c r="B11" s="171" t="s">
        <v>116</v>
      </c>
      <c r="C11" s="467">
        <v>1425690</v>
      </c>
      <c r="D11" s="465">
        <v>1876140</v>
      </c>
      <c r="E11" s="465">
        <v>1724983</v>
      </c>
      <c r="F11" s="466">
        <f t="shared" si="0"/>
        <v>151157</v>
      </c>
    </row>
    <row r="12" spans="1:6" ht="19.5" customHeight="1">
      <c r="A12" s="162"/>
      <c r="B12" s="171" t="s">
        <v>117</v>
      </c>
      <c r="C12" s="467">
        <v>1432725</v>
      </c>
      <c r="D12" s="465">
        <v>1938678</v>
      </c>
      <c r="E12" s="465">
        <v>1783072</v>
      </c>
      <c r="F12" s="466">
        <f>(D12-E12)</f>
        <v>155606</v>
      </c>
    </row>
    <row r="13" spans="1:6" ht="19.5" customHeight="1">
      <c r="A13" s="162"/>
      <c r="B13" s="171" t="s">
        <v>118</v>
      </c>
      <c r="C13" s="467">
        <v>1358134</v>
      </c>
      <c r="D13" s="465">
        <v>1876140</v>
      </c>
      <c r="E13" s="465">
        <v>1724983</v>
      </c>
      <c r="F13" s="466">
        <f t="shared" si="0"/>
        <v>151157</v>
      </c>
    </row>
    <row r="14" spans="1:6" ht="19.5" customHeight="1">
      <c r="A14" s="162"/>
      <c r="B14" s="171" t="s">
        <v>119</v>
      </c>
      <c r="C14" s="467">
        <v>1310749</v>
      </c>
      <c r="D14" s="465">
        <v>1563450</v>
      </c>
      <c r="E14" s="465">
        <v>1438374</v>
      </c>
      <c r="F14" s="466">
        <f t="shared" si="0"/>
        <v>125076</v>
      </c>
    </row>
    <row r="15" spans="1:6" ht="19.5" customHeight="1">
      <c r="A15" s="162"/>
      <c r="B15" s="171" t="s">
        <v>120</v>
      </c>
      <c r="C15" s="467">
        <v>1274352</v>
      </c>
      <c r="D15" s="468">
        <v>1375836</v>
      </c>
      <c r="E15" s="468">
        <v>1272297</v>
      </c>
      <c r="F15" s="466">
        <f t="shared" si="0"/>
        <v>103539</v>
      </c>
    </row>
    <row r="16" spans="1:6" ht="19.5" customHeight="1">
      <c r="A16" s="162"/>
      <c r="B16" s="171" t="s">
        <v>121</v>
      </c>
      <c r="C16" s="467">
        <v>1495813</v>
      </c>
      <c r="D16" s="468">
        <v>1375836</v>
      </c>
      <c r="E16" s="468">
        <v>1272297</v>
      </c>
      <c r="F16" s="466">
        <f t="shared" si="0"/>
        <v>103539</v>
      </c>
    </row>
    <row r="17" spans="1:6" ht="19.5" customHeight="1">
      <c r="A17" s="162"/>
      <c r="B17" s="171" t="s">
        <v>122</v>
      </c>
      <c r="C17" s="467">
        <v>1676825</v>
      </c>
      <c r="D17" s="468">
        <v>2082756</v>
      </c>
      <c r="E17" s="468">
        <v>1916136</v>
      </c>
      <c r="F17" s="466">
        <f t="shared" si="0"/>
        <v>166620</v>
      </c>
    </row>
    <row r="18" spans="1:6" ht="19.5" customHeight="1">
      <c r="A18" s="162"/>
      <c r="B18" s="171" t="s">
        <v>123</v>
      </c>
      <c r="C18" s="467">
        <v>1676825</v>
      </c>
      <c r="D18" s="468">
        <v>2082756</v>
      </c>
      <c r="E18" s="468">
        <v>1916136</v>
      </c>
      <c r="F18" s="466">
        <f t="shared" si="0"/>
        <v>166620</v>
      </c>
    </row>
    <row r="19" spans="1:6" ht="19.5" customHeight="1" thickBot="1">
      <c r="A19" s="162"/>
      <c r="B19" s="172" t="s">
        <v>124</v>
      </c>
      <c r="C19" s="467">
        <v>1676825</v>
      </c>
      <c r="D19" s="468">
        <v>2082756</v>
      </c>
      <c r="E19" s="468">
        <v>1916136</v>
      </c>
      <c r="F19" s="466">
        <f t="shared" si="0"/>
        <v>166620</v>
      </c>
    </row>
    <row r="20" spans="1:6" ht="19.5" customHeight="1" thickBot="1">
      <c r="A20" s="162"/>
      <c r="B20" s="173" t="s">
        <v>21</v>
      </c>
      <c r="C20" s="469">
        <f>SUM(C8:C19)</f>
        <v>17595514</v>
      </c>
      <c r="D20" s="469">
        <f>SUM(D8:D19)</f>
        <v>22070382</v>
      </c>
      <c r="E20" s="469">
        <f>SUM(E8:E19)</f>
        <v>20302207</v>
      </c>
      <c r="F20" s="469">
        <f>SUM(F8:F19)</f>
        <v>1768175</v>
      </c>
    </row>
    <row r="21" spans="2:6" ht="15.75">
      <c r="B21" s="14"/>
      <c r="C21" s="14"/>
      <c r="D21" s="14"/>
      <c r="E21" s="14"/>
      <c r="F21" s="14"/>
    </row>
    <row r="22" spans="2:6" ht="15.75">
      <c r="B22" s="856" t="s">
        <v>205</v>
      </c>
      <c r="C22" s="856"/>
      <c r="D22" s="856"/>
      <c r="E22" s="856"/>
      <c r="F22" s="856"/>
    </row>
  </sheetData>
  <sheetProtection/>
  <mergeCells count="2">
    <mergeCell ref="B4:F4"/>
    <mergeCell ref="B22:F22"/>
  </mergeCells>
  <printOptions/>
  <pageMargins left="0.5118110236220472" right="0.11811023622047245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M46"/>
  <sheetViews>
    <sheetView zoomScalePageLayoutView="0" workbookViewId="0" topLeftCell="A1">
      <selection activeCell="I23" sqref="I23"/>
    </sheetView>
  </sheetViews>
  <sheetFormatPr defaultColWidth="9.140625" defaultRowHeight="12.75"/>
  <cols>
    <col min="3" max="13" width="12.7109375" style="0" customWidth="1"/>
  </cols>
  <sheetData>
    <row r="2" ht="15.75">
      <c r="L2" s="75" t="s">
        <v>761</v>
      </c>
    </row>
    <row r="3" spans="2:12" s="23" customFormat="1" ht="20.25" customHeight="1">
      <c r="B3" s="857" t="s">
        <v>584</v>
      </c>
      <c r="C3" s="857"/>
      <c r="D3" s="857"/>
      <c r="E3" s="857"/>
      <c r="F3" s="857"/>
      <c r="G3" s="857"/>
      <c r="H3" s="857"/>
      <c r="I3" s="857"/>
      <c r="J3" s="857"/>
      <c r="K3" s="117"/>
      <c r="L3" s="117"/>
    </row>
    <row r="4" spans="2:13" s="23" customFormat="1" ht="15.75" thickBot="1">
      <c r="B4" s="118"/>
      <c r="C4" s="119"/>
      <c r="D4" s="119"/>
      <c r="E4" s="119"/>
      <c r="F4" s="119"/>
      <c r="G4" s="118"/>
      <c r="H4" s="118"/>
      <c r="I4" s="118"/>
      <c r="J4" s="120" t="s">
        <v>60</v>
      </c>
      <c r="K4" s="118"/>
      <c r="L4" s="120"/>
      <c r="M4" s="89"/>
    </row>
    <row r="5" spans="2:13" s="23" customFormat="1" ht="30" customHeight="1">
      <c r="B5" s="858" t="s">
        <v>586</v>
      </c>
      <c r="C5" s="859" t="s">
        <v>585</v>
      </c>
      <c r="D5" s="860"/>
      <c r="E5" s="860"/>
      <c r="F5" s="861"/>
      <c r="G5" s="860" t="s">
        <v>739</v>
      </c>
      <c r="H5" s="860"/>
      <c r="I5" s="860"/>
      <c r="J5" s="861"/>
      <c r="K5" s="121"/>
      <c r="L5" s="121"/>
      <c r="M5" s="89"/>
    </row>
    <row r="6" spans="2:13" s="23" customFormat="1" ht="24.75" thickBot="1">
      <c r="B6" s="843"/>
      <c r="C6" s="152" t="s">
        <v>590</v>
      </c>
      <c r="D6" s="153" t="s">
        <v>527</v>
      </c>
      <c r="E6" s="153" t="s">
        <v>588</v>
      </c>
      <c r="F6" s="154" t="s">
        <v>589</v>
      </c>
      <c r="G6" s="152" t="s">
        <v>590</v>
      </c>
      <c r="H6" s="153" t="s">
        <v>527</v>
      </c>
      <c r="I6" s="153" t="s">
        <v>588</v>
      </c>
      <c r="J6" s="154" t="s">
        <v>589</v>
      </c>
      <c r="K6" s="122"/>
      <c r="L6" s="122"/>
      <c r="M6" s="89"/>
    </row>
    <row r="7" spans="2:13" s="23" customFormat="1" ht="15.75" thickBot="1">
      <c r="B7" s="155"/>
      <c r="C7" s="156" t="s">
        <v>591</v>
      </c>
      <c r="D7" s="157">
        <v>1</v>
      </c>
      <c r="E7" s="157">
        <v>2</v>
      </c>
      <c r="F7" s="158">
        <v>3</v>
      </c>
      <c r="G7" s="156" t="s">
        <v>591</v>
      </c>
      <c r="H7" s="157">
        <v>1</v>
      </c>
      <c r="I7" s="157">
        <v>2</v>
      </c>
      <c r="J7" s="158">
        <v>3</v>
      </c>
      <c r="K7" s="122"/>
      <c r="L7" s="122"/>
      <c r="M7" s="89"/>
    </row>
    <row r="8" spans="2:13" s="23" customFormat="1" ht="15">
      <c r="B8" s="123" t="s">
        <v>113</v>
      </c>
      <c r="C8" s="124">
        <f>(D8+(E8*F8))</f>
        <v>7998</v>
      </c>
      <c r="D8" s="125">
        <v>3999</v>
      </c>
      <c r="E8" s="457">
        <v>3999</v>
      </c>
      <c r="F8" s="458">
        <v>1</v>
      </c>
      <c r="G8" s="124">
        <f>(H8+(I8*J8))</f>
        <v>13800</v>
      </c>
      <c r="H8" s="125">
        <v>4600</v>
      </c>
      <c r="I8" s="125">
        <v>4600</v>
      </c>
      <c r="J8" s="458">
        <v>2</v>
      </c>
      <c r="K8" s="126"/>
      <c r="L8" s="126"/>
      <c r="M8" s="89"/>
    </row>
    <row r="9" spans="2:13" s="23" customFormat="1" ht="15">
      <c r="B9" s="127" t="s">
        <v>114</v>
      </c>
      <c r="C9" s="124">
        <f aca="true" t="shared" si="0" ref="C9:C19">(D9+(E9*F9))</f>
        <v>4000</v>
      </c>
      <c r="D9" s="129">
        <v>2000</v>
      </c>
      <c r="E9" s="460">
        <v>2000</v>
      </c>
      <c r="F9" s="461">
        <v>1</v>
      </c>
      <c r="G9" s="124">
        <f aca="true" t="shared" si="1" ref="G9:G19">(H9+(I9*J9))</f>
        <v>13800</v>
      </c>
      <c r="H9" s="125">
        <v>4600</v>
      </c>
      <c r="I9" s="125">
        <v>4600</v>
      </c>
      <c r="J9" s="458">
        <v>2</v>
      </c>
      <c r="K9" s="126"/>
      <c r="L9" s="126"/>
      <c r="M9" s="89"/>
    </row>
    <row r="10" spans="2:13" s="23" customFormat="1" ht="15">
      <c r="B10" s="127" t="s">
        <v>115</v>
      </c>
      <c r="C10" s="124">
        <f t="shared" si="0"/>
        <v>0</v>
      </c>
      <c r="D10" s="129"/>
      <c r="E10" s="460"/>
      <c r="F10" s="461"/>
      <c r="G10" s="124">
        <f t="shared" si="1"/>
        <v>6900</v>
      </c>
      <c r="H10" s="129">
        <v>2300</v>
      </c>
      <c r="I10" s="129">
        <v>2300</v>
      </c>
      <c r="J10" s="458">
        <v>2</v>
      </c>
      <c r="K10" s="126"/>
      <c r="L10" s="126"/>
      <c r="M10" s="89"/>
    </row>
    <row r="11" spans="2:13" s="23" customFormat="1" ht="15">
      <c r="B11" s="127" t="s">
        <v>116</v>
      </c>
      <c r="C11" s="124">
        <f t="shared" si="0"/>
        <v>9999</v>
      </c>
      <c r="D11" s="129">
        <v>3999</v>
      </c>
      <c r="E11" s="460">
        <v>3000</v>
      </c>
      <c r="F11" s="660">
        <v>2</v>
      </c>
      <c r="G11" s="124">
        <f t="shared" si="1"/>
        <v>13800</v>
      </c>
      <c r="H11" s="129">
        <v>4600</v>
      </c>
      <c r="I11" s="129">
        <v>4600</v>
      </c>
      <c r="J11" s="458">
        <v>2</v>
      </c>
      <c r="K11" s="126"/>
      <c r="L11" s="126"/>
      <c r="M11" s="89"/>
    </row>
    <row r="12" spans="2:13" s="23" customFormat="1" ht="15">
      <c r="B12" s="127" t="s">
        <v>117</v>
      </c>
      <c r="C12" s="124">
        <f t="shared" si="0"/>
        <v>0</v>
      </c>
      <c r="D12" s="129"/>
      <c r="E12" s="460"/>
      <c r="F12" s="461"/>
      <c r="G12" s="124">
        <f t="shared" si="1"/>
        <v>6900</v>
      </c>
      <c r="H12" s="129">
        <v>2300</v>
      </c>
      <c r="I12" s="129">
        <v>2300</v>
      </c>
      <c r="J12" s="458">
        <v>2</v>
      </c>
      <c r="K12" s="126"/>
      <c r="L12" s="126"/>
      <c r="M12" s="89"/>
    </row>
    <row r="13" spans="2:13" s="23" customFormat="1" ht="15">
      <c r="B13" s="127" t="s">
        <v>118</v>
      </c>
      <c r="C13" s="124">
        <f t="shared" si="0"/>
        <v>4000</v>
      </c>
      <c r="D13" s="129">
        <v>2000</v>
      </c>
      <c r="E13" s="460">
        <v>2000</v>
      </c>
      <c r="F13" s="461">
        <v>1</v>
      </c>
      <c r="G13" s="124">
        <f t="shared" si="1"/>
        <v>13800</v>
      </c>
      <c r="H13" s="129">
        <v>4600</v>
      </c>
      <c r="I13" s="129">
        <v>4600</v>
      </c>
      <c r="J13" s="458">
        <v>2</v>
      </c>
      <c r="K13" s="126"/>
      <c r="L13" s="126"/>
      <c r="M13" s="89"/>
    </row>
    <row r="14" spans="2:13" s="23" customFormat="1" ht="15">
      <c r="B14" s="127" t="s">
        <v>119</v>
      </c>
      <c r="C14" s="124">
        <f t="shared" si="0"/>
        <v>12310</v>
      </c>
      <c r="D14" s="129">
        <v>4924</v>
      </c>
      <c r="E14" s="460">
        <v>3693</v>
      </c>
      <c r="F14" s="461">
        <v>2</v>
      </c>
      <c r="G14" s="124">
        <f t="shared" si="1"/>
        <v>6900</v>
      </c>
      <c r="H14" s="129">
        <v>2300</v>
      </c>
      <c r="I14" s="129">
        <v>2300</v>
      </c>
      <c r="J14" s="458">
        <v>2</v>
      </c>
      <c r="K14" s="126"/>
      <c r="L14" s="126"/>
      <c r="M14" s="89"/>
    </row>
    <row r="15" spans="2:13" s="23" customFormat="1" ht="15">
      <c r="B15" s="127" t="s">
        <v>120</v>
      </c>
      <c r="C15" s="124">
        <f t="shared" si="0"/>
        <v>14430</v>
      </c>
      <c r="D15" s="129">
        <v>4810</v>
      </c>
      <c r="E15" s="460">
        <v>4810</v>
      </c>
      <c r="F15" s="461">
        <v>2</v>
      </c>
      <c r="G15" s="124">
        <f t="shared" si="1"/>
        <v>13800</v>
      </c>
      <c r="H15" s="129">
        <v>4600</v>
      </c>
      <c r="I15" s="129">
        <v>4600</v>
      </c>
      <c r="J15" s="458">
        <v>2</v>
      </c>
      <c r="K15" s="126"/>
      <c r="L15" s="126"/>
      <c r="M15" s="89"/>
    </row>
    <row r="16" spans="2:13" s="23" customFormat="1" ht="15">
      <c r="B16" s="127" t="s">
        <v>121</v>
      </c>
      <c r="C16" s="124">
        <f t="shared" si="0"/>
        <v>14166</v>
      </c>
      <c r="D16" s="129">
        <v>4722</v>
      </c>
      <c r="E16" s="460">
        <v>4722</v>
      </c>
      <c r="F16" s="461">
        <v>2</v>
      </c>
      <c r="G16" s="124">
        <f t="shared" si="1"/>
        <v>6900</v>
      </c>
      <c r="H16" s="129">
        <v>2300</v>
      </c>
      <c r="I16" s="129">
        <v>2300</v>
      </c>
      <c r="J16" s="458">
        <v>2</v>
      </c>
      <c r="K16" s="126"/>
      <c r="L16" s="126"/>
      <c r="M16" s="89"/>
    </row>
    <row r="17" spans="2:13" s="23" customFormat="1" ht="15">
      <c r="B17" s="127" t="s">
        <v>122</v>
      </c>
      <c r="C17" s="124">
        <f t="shared" si="0"/>
        <v>6315</v>
      </c>
      <c r="D17" s="129">
        <v>2105</v>
      </c>
      <c r="E17" s="460">
        <v>2105</v>
      </c>
      <c r="F17" s="461">
        <v>2</v>
      </c>
      <c r="G17" s="124">
        <f t="shared" si="1"/>
        <v>13800</v>
      </c>
      <c r="H17" s="129">
        <v>4600</v>
      </c>
      <c r="I17" s="129">
        <v>4600</v>
      </c>
      <c r="J17" s="458">
        <v>2</v>
      </c>
      <c r="K17" s="126"/>
      <c r="L17" s="126"/>
      <c r="M17" s="89"/>
    </row>
    <row r="18" spans="2:13" s="23" customFormat="1" ht="15">
      <c r="B18" s="127" t="s">
        <v>123</v>
      </c>
      <c r="C18" s="124">
        <f t="shared" si="0"/>
        <v>6360</v>
      </c>
      <c r="D18" s="129">
        <v>2150</v>
      </c>
      <c r="E18" s="460">
        <v>2105</v>
      </c>
      <c r="F18" s="461">
        <v>2</v>
      </c>
      <c r="G18" s="124">
        <f t="shared" si="1"/>
        <v>13800</v>
      </c>
      <c r="H18" s="129">
        <v>4600</v>
      </c>
      <c r="I18" s="129">
        <v>4600</v>
      </c>
      <c r="J18" s="458">
        <v>2</v>
      </c>
      <c r="K18" s="126"/>
      <c r="L18" s="126"/>
      <c r="M18" s="89"/>
    </row>
    <row r="19" spans="2:13" s="23" customFormat="1" ht="15.75" thickBot="1">
      <c r="B19" s="130" t="s">
        <v>124</v>
      </c>
      <c r="C19" s="124">
        <f t="shared" si="0"/>
        <v>8985</v>
      </c>
      <c r="D19" s="132">
        <v>2995</v>
      </c>
      <c r="E19" s="462">
        <v>2995</v>
      </c>
      <c r="F19" s="461">
        <v>2</v>
      </c>
      <c r="G19" s="124">
        <f t="shared" si="1"/>
        <v>13800</v>
      </c>
      <c r="H19" s="129">
        <v>4600</v>
      </c>
      <c r="I19" s="129">
        <v>4600</v>
      </c>
      <c r="J19" s="458">
        <v>2</v>
      </c>
      <c r="K19" s="126"/>
      <c r="L19" s="126"/>
      <c r="M19" s="89"/>
    </row>
    <row r="20" spans="2:13" s="23" customFormat="1" ht="15.75" thickBot="1">
      <c r="B20" s="133" t="s">
        <v>21</v>
      </c>
      <c r="C20" s="134">
        <f>SUM(C8:C19)</f>
        <v>88563</v>
      </c>
      <c r="D20" s="134">
        <f aca="true" t="shared" si="2" ref="D20:J20">SUM(D8:D19)</f>
        <v>33704</v>
      </c>
      <c r="E20" s="134">
        <f t="shared" si="2"/>
        <v>31429</v>
      </c>
      <c r="F20" s="134">
        <f t="shared" si="2"/>
        <v>17</v>
      </c>
      <c r="G20" s="134">
        <f t="shared" si="2"/>
        <v>138000</v>
      </c>
      <c r="H20" s="134">
        <f t="shared" si="2"/>
        <v>46000</v>
      </c>
      <c r="I20" s="134">
        <f t="shared" si="2"/>
        <v>46000</v>
      </c>
      <c r="J20" s="134">
        <f t="shared" si="2"/>
        <v>24</v>
      </c>
      <c r="K20" s="126"/>
      <c r="L20" s="126"/>
      <c r="M20" s="89"/>
    </row>
    <row r="21" spans="2:13" s="23" customFormat="1" ht="15.75" thickBot="1">
      <c r="B21" s="136" t="s">
        <v>125</v>
      </c>
      <c r="C21" s="137">
        <f>(C20/12)</f>
        <v>7380.25</v>
      </c>
      <c r="D21" s="137">
        <f aca="true" t="shared" si="3" ref="D21:J21">(D20/12)</f>
        <v>2808.6666666666665</v>
      </c>
      <c r="E21" s="137">
        <f t="shared" si="3"/>
        <v>2619.0833333333335</v>
      </c>
      <c r="F21" s="137">
        <f t="shared" si="3"/>
        <v>1.4166666666666667</v>
      </c>
      <c r="G21" s="137">
        <f t="shared" si="3"/>
        <v>11500</v>
      </c>
      <c r="H21" s="137">
        <f t="shared" si="3"/>
        <v>3833.3333333333335</v>
      </c>
      <c r="I21" s="137">
        <f t="shared" si="3"/>
        <v>3833.3333333333335</v>
      </c>
      <c r="J21" s="137">
        <f t="shared" si="3"/>
        <v>2</v>
      </c>
      <c r="K21" s="126"/>
      <c r="L21" s="126"/>
      <c r="M21" s="89"/>
    </row>
    <row r="22" spans="2:12" s="23" customFormat="1" ht="12.75"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</row>
    <row r="23" spans="2:12" s="23" customFormat="1" ht="12.75"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</row>
    <row r="24" spans="2:12" s="23" customFormat="1" ht="12.75"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</row>
    <row r="25" spans="2:12" s="23" customFormat="1" ht="20.25" customHeight="1">
      <c r="B25" s="857" t="s">
        <v>587</v>
      </c>
      <c r="C25" s="857"/>
      <c r="D25" s="857"/>
      <c r="E25" s="857"/>
      <c r="F25" s="857"/>
      <c r="G25" s="857"/>
      <c r="H25" s="857"/>
      <c r="I25" s="857"/>
      <c r="J25" s="857"/>
      <c r="K25" s="857"/>
      <c r="L25" s="857"/>
    </row>
    <row r="26" spans="2:12" s="23" customFormat="1" ht="15.75" thickBot="1">
      <c r="B26" s="140"/>
      <c r="C26" s="141"/>
      <c r="D26" s="141"/>
      <c r="E26" s="141"/>
      <c r="F26" s="141"/>
      <c r="G26" s="140"/>
      <c r="H26" s="126"/>
      <c r="I26" s="126"/>
      <c r="J26" s="126"/>
      <c r="K26" s="118"/>
      <c r="L26" s="120" t="s">
        <v>60</v>
      </c>
    </row>
    <row r="27" spans="2:12" s="23" customFormat="1" ht="30" customHeight="1">
      <c r="B27" s="847" t="s">
        <v>586</v>
      </c>
      <c r="C27" s="863" t="s">
        <v>585</v>
      </c>
      <c r="D27" s="860"/>
      <c r="E27" s="860"/>
      <c r="F27" s="860"/>
      <c r="G27" s="861"/>
      <c r="H27" s="859" t="s">
        <v>743</v>
      </c>
      <c r="I27" s="860"/>
      <c r="J27" s="860"/>
      <c r="K27" s="860"/>
      <c r="L27" s="861"/>
    </row>
    <row r="28" spans="2:12" s="23" customFormat="1" ht="30" customHeight="1" thickBot="1">
      <c r="B28" s="862"/>
      <c r="C28" s="153" t="s">
        <v>590</v>
      </c>
      <c r="D28" s="153" t="s">
        <v>527</v>
      </c>
      <c r="E28" s="153" t="s">
        <v>588</v>
      </c>
      <c r="F28" s="153" t="s">
        <v>589</v>
      </c>
      <c r="G28" s="159" t="s">
        <v>592</v>
      </c>
      <c r="H28" s="153" t="s">
        <v>590</v>
      </c>
      <c r="I28" s="153" t="s">
        <v>527</v>
      </c>
      <c r="J28" s="153" t="s">
        <v>588</v>
      </c>
      <c r="K28" s="153" t="s">
        <v>589</v>
      </c>
      <c r="L28" s="159" t="s">
        <v>592</v>
      </c>
    </row>
    <row r="29" spans="2:12" s="23" customFormat="1" ht="15.75" thickBot="1">
      <c r="B29" s="160"/>
      <c r="C29" s="157" t="s">
        <v>591</v>
      </c>
      <c r="D29" s="157">
        <v>1</v>
      </c>
      <c r="E29" s="157">
        <v>2</v>
      </c>
      <c r="F29" s="157">
        <v>3</v>
      </c>
      <c r="G29" s="161">
        <v>4</v>
      </c>
      <c r="H29" s="157" t="s">
        <v>591</v>
      </c>
      <c r="I29" s="157">
        <v>1</v>
      </c>
      <c r="J29" s="157">
        <v>2</v>
      </c>
      <c r="K29" s="157">
        <v>3</v>
      </c>
      <c r="L29" s="161">
        <v>4</v>
      </c>
    </row>
    <row r="30" spans="2:12" s="23" customFormat="1" ht="15">
      <c r="B30" s="142" t="s">
        <v>113</v>
      </c>
      <c r="C30" s="125">
        <f>(D30+(E30*F30))</f>
        <v>12658</v>
      </c>
      <c r="D30" s="125">
        <v>6329</v>
      </c>
      <c r="E30" s="125">
        <v>6329</v>
      </c>
      <c r="F30" s="457">
        <v>1</v>
      </c>
      <c r="G30" s="458"/>
      <c r="H30" s="143">
        <f>(I30+(J30*K30))</f>
        <v>21804</v>
      </c>
      <c r="I30" s="125">
        <v>7268</v>
      </c>
      <c r="J30" s="125">
        <v>7268</v>
      </c>
      <c r="K30" s="457">
        <v>2</v>
      </c>
      <c r="L30" s="458"/>
    </row>
    <row r="31" spans="2:12" s="23" customFormat="1" ht="15">
      <c r="B31" s="144" t="s">
        <v>114</v>
      </c>
      <c r="C31" s="125">
        <f aca="true" t="shared" si="4" ref="C31:C41">(D31+(E31*F31))</f>
        <v>6330</v>
      </c>
      <c r="D31" s="129">
        <v>3165</v>
      </c>
      <c r="E31" s="129">
        <v>3165</v>
      </c>
      <c r="F31" s="460">
        <v>1</v>
      </c>
      <c r="G31" s="461"/>
      <c r="H31" s="143">
        <f aca="true" t="shared" si="5" ref="H31:H41">(I31+(J31*K31))</f>
        <v>21804</v>
      </c>
      <c r="I31" s="129">
        <v>7268</v>
      </c>
      <c r="J31" s="129">
        <v>7268</v>
      </c>
      <c r="K31" s="457">
        <v>2</v>
      </c>
      <c r="L31" s="461"/>
    </row>
    <row r="32" spans="2:12" s="23" customFormat="1" ht="15">
      <c r="B32" s="144" t="s">
        <v>115</v>
      </c>
      <c r="C32" s="125">
        <f t="shared" si="4"/>
        <v>0</v>
      </c>
      <c r="D32" s="129"/>
      <c r="E32" s="129"/>
      <c r="F32" s="460"/>
      <c r="G32" s="461"/>
      <c r="H32" s="143">
        <f t="shared" si="5"/>
        <v>10902</v>
      </c>
      <c r="I32" s="129">
        <v>3634</v>
      </c>
      <c r="J32" s="129">
        <v>3634</v>
      </c>
      <c r="K32" s="457">
        <v>2</v>
      </c>
      <c r="L32" s="461"/>
    </row>
    <row r="33" spans="2:12" s="23" customFormat="1" ht="15">
      <c r="B33" s="144" t="s">
        <v>116</v>
      </c>
      <c r="C33" s="125">
        <f t="shared" si="4"/>
        <v>15823</v>
      </c>
      <c r="D33" s="129">
        <v>6329</v>
      </c>
      <c r="E33" s="129">
        <v>4747</v>
      </c>
      <c r="F33" s="460">
        <v>2</v>
      </c>
      <c r="G33" s="461"/>
      <c r="H33" s="143">
        <f t="shared" si="5"/>
        <v>21804</v>
      </c>
      <c r="I33" s="129">
        <v>7268</v>
      </c>
      <c r="J33" s="129">
        <v>7268</v>
      </c>
      <c r="K33" s="457">
        <v>2</v>
      </c>
      <c r="L33" s="461"/>
    </row>
    <row r="34" spans="2:12" s="23" customFormat="1" ht="15">
      <c r="B34" s="144" t="s">
        <v>117</v>
      </c>
      <c r="C34" s="125">
        <f t="shared" si="4"/>
        <v>0</v>
      </c>
      <c r="D34" s="129"/>
      <c r="E34" s="129"/>
      <c r="F34" s="460"/>
      <c r="G34" s="461"/>
      <c r="H34" s="143">
        <f t="shared" si="5"/>
        <v>10902</v>
      </c>
      <c r="I34" s="129">
        <v>3634</v>
      </c>
      <c r="J34" s="129">
        <v>3634</v>
      </c>
      <c r="K34" s="457">
        <v>2</v>
      </c>
      <c r="L34" s="461"/>
    </row>
    <row r="35" spans="2:12" s="23" customFormat="1" ht="15">
      <c r="B35" s="144" t="s">
        <v>118</v>
      </c>
      <c r="C35" s="125">
        <f t="shared" si="4"/>
        <v>6330</v>
      </c>
      <c r="D35" s="129">
        <v>3165</v>
      </c>
      <c r="E35" s="129">
        <v>3165</v>
      </c>
      <c r="F35" s="460">
        <v>1</v>
      </c>
      <c r="G35" s="461"/>
      <c r="H35" s="143">
        <f t="shared" si="5"/>
        <v>21804</v>
      </c>
      <c r="I35" s="129">
        <v>7268</v>
      </c>
      <c r="J35" s="129">
        <v>7268</v>
      </c>
      <c r="K35" s="457">
        <v>2</v>
      </c>
      <c r="L35" s="461"/>
    </row>
    <row r="36" spans="2:12" s="23" customFormat="1" ht="15">
      <c r="B36" s="144" t="s">
        <v>119</v>
      </c>
      <c r="C36" s="125">
        <f t="shared" si="4"/>
        <v>19477</v>
      </c>
      <c r="D36" s="129">
        <v>7791</v>
      </c>
      <c r="E36" s="129">
        <v>5843</v>
      </c>
      <c r="F36" s="460">
        <v>2</v>
      </c>
      <c r="G36" s="461"/>
      <c r="H36" s="143">
        <f t="shared" si="5"/>
        <v>10902</v>
      </c>
      <c r="I36" s="129">
        <v>3634</v>
      </c>
      <c r="J36" s="129">
        <v>3634</v>
      </c>
      <c r="K36" s="457">
        <v>2</v>
      </c>
      <c r="L36" s="461"/>
    </row>
    <row r="37" spans="2:12" s="23" customFormat="1" ht="15">
      <c r="B37" s="144" t="s">
        <v>120</v>
      </c>
      <c r="C37" s="125">
        <f t="shared" si="4"/>
        <v>22833</v>
      </c>
      <c r="D37" s="129">
        <v>7611</v>
      </c>
      <c r="E37" s="129">
        <v>7611</v>
      </c>
      <c r="F37" s="460">
        <v>2</v>
      </c>
      <c r="G37" s="461"/>
      <c r="H37" s="143">
        <f t="shared" si="5"/>
        <v>21804</v>
      </c>
      <c r="I37" s="129">
        <v>7268</v>
      </c>
      <c r="J37" s="129">
        <v>7268</v>
      </c>
      <c r="K37" s="457">
        <v>2</v>
      </c>
      <c r="L37" s="461"/>
    </row>
    <row r="38" spans="2:12" s="23" customFormat="1" ht="15">
      <c r="B38" s="144" t="s">
        <v>121</v>
      </c>
      <c r="C38" s="125">
        <f t="shared" si="4"/>
        <v>22416</v>
      </c>
      <c r="D38" s="129">
        <v>7472</v>
      </c>
      <c r="E38" s="129">
        <v>7472</v>
      </c>
      <c r="F38" s="460">
        <v>2</v>
      </c>
      <c r="G38" s="461"/>
      <c r="H38" s="143">
        <f t="shared" si="5"/>
        <v>10902</v>
      </c>
      <c r="I38" s="129">
        <v>3634</v>
      </c>
      <c r="J38" s="129">
        <v>3634</v>
      </c>
      <c r="K38" s="457">
        <v>2</v>
      </c>
      <c r="L38" s="461"/>
    </row>
    <row r="39" spans="2:12" s="23" customFormat="1" ht="15">
      <c r="B39" s="144" t="s">
        <v>122</v>
      </c>
      <c r="C39" s="125">
        <f t="shared" si="4"/>
        <v>9990</v>
      </c>
      <c r="D39" s="129">
        <v>3330</v>
      </c>
      <c r="E39" s="129">
        <v>3330</v>
      </c>
      <c r="F39" s="460">
        <v>2</v>
      </c>
      <c r="G39" s="461"/>
      <c r="H39" s="143">
        <f t="shared" si="5"/>
        <v>21804</v>
      </c>
      <c r="I39" s="129">
        <v>7268</v>
      </c>
      <c r="J39" s="129">
        <v>7268</v>
      </c>
      <c r="K39" s="457">
        <v>2</v>
      </c>
      <c r="L39" s="461"/>
    </row>
    <row r="40" spans="2:12" s="23" customFormat="1" ht="15">
      <c r="B40" s="144" t="s">
        <v>123</v>
      </c>
      <c r="C40" s="125">
        <f t="shared" si="4"/>
        <v>9990</v>
      </c>
      <c r="D40" s="129">
        <v>3330</v>
      </c>
      <c r="E40" s="129">
        <v>3330</v>
      </c>
      <c r="F40" s="460">
        <v>2</v>
      </c>
      <c r="G40" s="461"/>
      <c r="H40" s="143">
        <f t="shared" si="5"/>
        <v>21804</v>
      </c>
      <c r="I40" s="129">
        <v>7268</v>
      </c>
      <c r="J40" s="129">
        <v>7268</v>
      </c>
      <c r="K40" s="457">
        <v>2</v>
      </c>
      <c r="L40" s="461"/>
    </row>
    <row r="41" spans="2:12" s="23" customFormat="1" ht="15.75" thickBot="1">
      <c r="B41" s="146" t="s">
        <v>124</v>
      </c>
      <c r="C41" s="125">
        <f t="shared" si="4"/>
        <v>24154</v>
      </c>
      <c r="D41" s="132">
        <v>8052</v>
      </c>
      <c r="E41" s="132">
        <v>8051</v>
      </c>
      <c r="F41" s="460">
        <v>2</v>
      </c>
      <c r="G41" s="463"/>
      <c r="H41" s="143">
        <f t="shared" si="5"/>
        <v>21804</v>
      </c>
      <c r="I41" s="129">
        <v>7268</v>
      </c>
      <c r="J41" s="129">
        <v>7268</v>
      </c>
      <c r="K41" s="457">
        <v>2</v>
      </c>
      <c r="L41" s="463"/>
    </row>
    <row r="42" spans="2:12" s="23" customFormat="1" ht="13.5" thickBot="1">
      <c r="B42" s="148" t="s">
        <v>21</v>
      </c>
      <c r="C42" s="135">
        <f>SUM(C30:C41)</f>
        <v>150001</v>
      </c>
      <c r="D42" s="135">
        <f aca="true" t="shared" si="6" ref="D42:L42">SUM(D30:D41)</f>
        <v>56574</v>
      </c>
      <c r="E42" s="135">
        <f t="shared" si="6"/>
        <v>53043</v>
      </c>
      <c r="F42" s="135">
        <f t="shared" si="6"/>
        <v>17</v>
      </c>
      <c r="G42" s="135">
        <f t="shared" si="6"/>
        <v>0</v>
      </c>
      <c r="H42" s="135">
        <f t="shared" si="6"/>
        <v>218040</v>
      </c>
      <c r="I42" s="135">
        <f t="shared" si="6"/>
        <v>72680</v>
      </c>
      <c r="J42" s="135">
        <f t="shared" si="6"/>
        <v>72680</v>
      </c>
      <c r="K42" s="135">
        <f t="shared" si="6"/>
        <v>24</v>
      </c>
      <c r="L42" s="135">
        <f t="shared" si="6"/>
        <v>0</v>
      </c>
    </row>
    <row r="43" spans="2:12" s="23" customFormat="1" ht="13.5" thickBot="1">
      <c r="B43" s="149" t="s">
        <v>125</v>
      </c>
      <c r="C43" s="138">
        <f>(C42/12)</f>
        <v>12500.083333333334</v>
      </c>
      <c r="D43" s="138">
        <f aca="true" t="shared" si="7" ref="D43:L43">(D42/12)</f>
        <v>4714.5</v>
      </c>
      <c r="E43" s="138">
        <f t="shared" si="7"/>
        <v>4420.25</v>
      </c>
      <c r="F43" s="138">
        <f t="shared" si="7"/>
        <v>1.4166666666666667</v>
      </c>
      <c r="G43" s="138">
        <f t="shared" si="7"/>
        <v>0</v>
      </c>
      <c r="H43" s="138">
        <f t="shared" si="7"/>
        <v>18170</v>
      </c>
      <c r="I43" s="138">
        <f t="shared" si="7"/>
        <v>6056.666666666667</v>
      </c>
      <c r="J43" s="138">
        <f t="shared" si="7"/>
        <v>6056.666666666667</v>
      </c>
      <c r="K43" s="138">
        <f t="shared" si="7"/>
        <v>2</v>
      </c>
      <c r="L43" s="138">
        <f t="shared" si="7"/>
        <v>0</v>
      </c>
    </row>
    <row r="44" spans="2:12" s="23" customFormat="1" ht="15">
      <c r="B44" s="150"/>
      <c r="C44" s="151"/>
      <c r="D44" s="151"/>
      <c r="E44" s="126"/>
      <c r="F44" s="126"/>
      <c r="G44" s="126"/>
      <c r="H44" s="151"/>
      <c r="I44" s="151"/>
      <c r="J44" s="126"/>
      <c r="K44" s="126"/>
      <c r="L44" s="126"/>
    </row>
    <row r="45" spans="2:12" s="23" customFormat="1" ht="15">
      <c r="B45" s="150"/>
      <c r="C45" s="151"/>
      <c r="D45" s="151"/>
      <c r="E45" s="126"/>
      <c r="F45" s="126"/>
      <c r="G45" s="126"/>
      <c r="H45" s="151"/>
      <c r="I45" s="151"/>
      <c r="J45" s="126"/>
      <c r="K45" s="126"/>
      <c r="L45" s="126"/>
    </row>
    <row r="46" spans="2:12" ht="12.75"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</row>
  </sheetData>
  <sheetProtection/>
  <mergeCells count="8">
    <mergeCell ref="B3:J3"/>
    <mergeCell ref="B5:B6"/>
    <mergeCell ref="C5:F5"/>
    <mergeCell ref="G5:J5"/>
    <mergeCell ref="B25:L25"/>
    <mergeCell ref="B27:B28"/>
    <mergeCell ref="C27:G27"/>
    <mergeCell ref="H27:L27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8" r:id="rId1"/>
  <rowBreaks count="1" manualBreakCount="1">
    <brk id="43" max="255" man="1"/>
  </rowBreaks>
  <colBreaks count="1" manualBreakCount="1">
    <brk id="12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M52"/>
  <sheetViews>
    <sheetView zoomScalePageLayoutView="0" workbookViewId="0" topLeftCell="A1">
      <selection activeCell="C42" sqref="C42:L43"/>
    </sheetView>
  </sheetViews>
  <sheetFormatPr defaultColWidth="9.140625" defaultRowHeight="12.75"/>
  <cols>
    <col min="3" max="13" width="12.7109375" style="0" customWidth="1"/>
  </cols>
  <sheetData>
    <row r="2" ht="15.75">
      <c r="L2" s="75" t="s">
        <v>763</v>
      </c>
    </row>
    <row r="3" spans="2:12" s="23" customFormat="1" ht="20.25" customHeight="1">
      <c r="B3" s="857" t="s">
        <v>593</v>
      </c>
      <c r="C3" s="857"/>
      <c r="D3" s="857"/>
      <c r="E3" s="857"/>
      <c r="F3" s="857"/>
      <c r="G3" s="857"/>
      <c r="H3" s="857"/>
      <c r="I3" s="857"/>
      <c r="J3" s="857"/>
      <c r="K3" s="117"/>
      <c r="L3" s="117"/>
    </row>
    <row r="4" spans="2:13" s="23" customFormat="1" ht="15.75" thickBot="1">
      <c r="B4" s="118"/>
      <c r="C4" s="119"/>
      <c r="D4" s="119"/>
      <c r="E4" s="119"/>
      <c r="F4" s="119"/>
      <c r="G4" s="118"/>
      <c r="H4" s="118"/>
      <c r="I4" s="118"/>
      <c r="J4" s="120" t="s">
        <v>60</v>
      </c>
      <c r="K4" s="118"/>
      <c r="L4" s="120"/>
      <c r="M4" s="89"/>
    </row>
    <row r="5" spans="2:13" s="23" customFormat="1" ht="30" customHeight="1">
      <c r="B5" s="858" t="s">
        <v>586</v>
      </c>
      <c r="C5" s="859" t="s">
        <v>742</v>
      </c>
      <c r="D5" s="860"/>
      <c r="E5" s="860"/>
      <c r="F5" s="861"/>
      <c r="G5" s="860" t="s">
        <v>740</v>
      </c>
      <c r="H5" s="860"/>
      <c r="I5" s="860"/>
      <c r="J5" s="861"/>
      <c r="K5" s="121"/>
      <c r="L5" s="121"/>
      <c r="M5" s="89"/>
    </row>
    <row r="6" spans="2:13" s="23" customFormat="1" ht="30" customHeight="1" thickBot="1">
      <c r="B6" s="843"/>
      <c r="C6" s="152" t="s">
        <v>590</v>
      </c>
      <c r="D6" s="153" t="s">
        <v>527</v>
      </c>
      <c r="E6" s="153" t="s">
        <v>588</v>
      </c>
      <c r="F6" s="154" t="s">
        <v>589</v>
      </c>
      <c r="G6" s="152" t="s">
        <v>590</v>
      </c>
      <c r="H6" s="153" t="s">
        <v>527</v>
      </c>
      <c r="I6" s="153" t="s">
        <v>588</v>
      </c>
      <c r="J6" s="154" t="s">
        <v>589</v>
      </c>
      <c r="K6" s="122"/>
      <c r="L6" s="122"/>
      <c r="M6" s="89"/>
    </row>
    <row r="7" spans="2:13" s="23" customFormat="1" ht="15.75" thickBot="1">
      <c r="B7" s="155"/>
      <c r="C7" s="156" t="s">
        <v>591</v>
      </c>
      <c r="D7" s="157">
        <v>1</v>
      </c>
      <c r="E7" s="157">
        <v>2</v>
      </c>
      <c r="F7" s="158">
        <v>3</v>
      </c>
      <c r="G7" s="156" t="s">
        <v>591</v>
      </c>
      <c r="H7" s="157">
        <v>1</v>
      </c>
      <c r="I7" s="157">
        <v>2</v>
      </c>
      <c r="J7" s="158">
        <v>3</v>
      </c>
      <c r="K7" s="122"/>
      <c r="L7" s="122"/>
      <c r="M7" s="89"/>
    </row>
    <row r="8" spans="2:13" s="23" customFormat="1" ht="15">
      <c r="B8" s="123" t="s">
        <v>113</v>
      </c>
      <c r="C8" s="124"/>
      <c r="D8" s="125"/>
      <c r="E8" s="457"/>
      <c r="F8" s="458"/>
      <c r="G8" s="124"/>
      <c r="H8" s="125"/>
      <c r="I8" s="457"/>
      <c r="J8" s="458"/>
      <c r="K8" s="126"/>
      <c r="L8" s="126"/>
      <c r="M8" s="89"/>
    </row>
    <row r="9" spans="2:13" s="23" customFormat="1" ht="15">
      <c r="B9" s="127" t="s">
        <v>114</v>
      </c>
      <c r="C9" s="128"/>
      <c r="D9" s="129"/>
      <c r="E9" s="460"/>
      <c r="F9" s="461"/>
      <c r="G9" s="128"/>
      <c r="H9" s="129"/>
      <c r="I9" s="460"/>
      <c r="J9" s="461"/>
      <c r="K9" s="126"/>
      <c r="L9" s="126"/>
      <c r="M9" s="89"/>
    </row>
    <row r="10" spans="2:13" s="23" customFormat="1" ht="15">
      <c r="B10" s="127" t="s">
        <v>115</v>
      </c>
      <c r="C10" s="128"/>
      <c r="D10" s="129"/>
      <c r="E10" s="460"/>
      <c r="F10" s="461"/>
      <c r="G10" s="128"/>
      <c r="H10" s="129"/>
      <c r="I10" s="460"/>
      <c r="J10" s="461"/>
      <c r="K10" s="126"/>
      <c r="L10" s="126"/>
      <c r="M10" s="89"/>
    </row>
    <row r="11" spans="2:13" s="23" customFormat="1" ht="15">
      <c r="B11" s="127" t="s">
        <v>116</v>
      </c>
      <c r="C11" s="128"/>
      <c r="D11" s="129"/>
      <c r="E11" s="460"/>
      <c r="F11" s="461"/>
      <c r="G11" s="128"/>
      <c r="H11" s="129"/>
      <c r="I11" s="460"/>
      <c r="J11" s="461"/>
      <c r="K11" s="126"/>
      <c r="L11" s="126"/>
      <c r="M11" s="89"/>
    </row>
    <row r="12" spans="2:13" s="23" customFormat="1" ht="15">
      <c r="B12" s="127" t="s">
        <v>117</v>
      </c>
      <c r="C12" s="128"/>
      <c r="D12" s="129"/>
      <c r="E12" s="460"/>
      <c r="F12" s="461"/>
      <c r="G12" s="128"/>
      <c r="H12" s="129"/>
      <c r="I12" s="460"/>
      <c r="J12" s="461"/>
      <c r="K12" s="126"/>
      <c r="L12" s="126"/>
      <c r="M12" s="89"/>
    </row>
    <row r="13" spans="2:13" s="23" customFormat="1" ht="15">
      <c r="B13" s="127" t="s">
        <v>118</v>
      </c>
      <c r="C13" s="128"/>
      <c r="D13" s="129"/>
      <c r="E13" s="460"/>
      <c r="F13" s="461"/>
      <c r="G13" s="128"/>
      <c r="H13" s="129"/>
      <c r="I13" s="460"/>
      <c r="J13" s="461"/>
      <c r="K13" s="126"/>
      <c r="L13" s="126"/>
      <c r="M13" s="89"/>
    </row>
    <row r="14" spans="2:13" s="23" customFormat="1" ht="15">
      <c r="B14" s="127" t="s">
        <v>119</v>
      </c>
      <c r="C14" s="128"/>
      <c r="D14" s="129"/>
      <c r="E14" s="460"/>
      <c r="F14" s="461"/>
      <c r="G14" s="128"/>
      <c r="H14" s="129"/>
      <c r="I14" s="460"/>
      <c r="J14" s="461"/>
      <c r="K14" s="126"/>
      <c r="L14" s="126"/>
      <c r="M14" s="89"/>
    </row>
    <row r="15" spans="2:13" s="23" customFormat="1" ht="15">
      <c r="B15" s="127" t="s">
        <v>120</v>
      </c>
      <c r="C15" s="128"/>
      <c r="D15" s="129"/>
      <c r="E15" s="460"/>
      <c r="F15" s="461"/>
      <c r="G15" s="128"/>
      <c r="H15" s="129"/>
      <c r="I15" s="460"/>
      <c r="J15" s="461"/>
      <c r="K15" s="126"/>
      <c r="L15" s="126"/>
      <c r="M15" s="89"/>
    </row>
    <row r="16" spans="2:13" s="23" customFormat="1" ht="15">
      <c r="B16" s="127" t="s">
        <v>121</v>
      </c>
      <c r="C16" s="128"/>
      <c r="D16" s="129"/>
      <c r="E16" s="460"/>
      <c r="F16" s="461"/>
      <c r="G16" s="128"/>
      <c r="H16" s="129"/>
      <c r="I16" s="460"/>
      <c r="J16" s="461"/>
      <c r="K16" s="126"/>
      <c r="L16" s="126"/>
      <c r="M16" s="89"/>
    </row>
    <row r="17" spans="2:13" s="23" customFormat="1" ht="15">
      <c r="B17" s="127" t="s">
        <v>122</v>
      </c>
      <c r="C17" s="128"/>
      <c r="D17" s="129"/>
      <c r="E17" s="460"/>
      <c r="F17" s="461"/>
      <c r="G17" s="128"/>
      <c r="H17" s="129"/>
      <c r="I17" s="460"/>
      <c r="J17" s="461"/>
      <c r="K17" s="126"/>
      <c r="L17" s="126"/>
      <c r="M17" s="89"/>
    </row>
    <row r="18" spans="2:13" s="23" customFormat="1" ht="15">
      <c r="B18" s="127" t="s">
        <v>123</v>
      </c>
      <c r="C18" s="128"/>
      <c r="D18" s="129"/>
      <c r="E18" s="460"/>
      <c r="F18" s="461"/>
      <c r="G18" s="128"/>
      <c r="H18" s="129"/>
      <c r="I18" s="460"/>
      <c r="J18" s="461"/>
      <c r="K18" s="126"/>
      <c r="L18" s="126"/>
      <c r="M18" s="89"/>
    </row>
    <row r="19" spans="2:13" s="23" customFormat="1" ht="15.75" thickBot="1">
      <c r="B19" s="130" t="s">
        <v>124</v>
      </c>
      <c r="C19" s="131"/>
      <c r="D19" s="132"/>
      <c r="E19" s="462"/>
      <c r="F19" s="463"/>
      <c r="G19" s="131"/>
      <c r="H19" s="132"/>
      <c r="I19" s="462"/>
      <c r="J19" s="463"/>
      <c r="K19" s="126"/>
      <c r="L19" s="126"/>
      <c r="M19" s="89"/>
    </row>
    <row r="20" spans="2:13" s="23" customFormat="1" ht="15.75" thickBot="1">
      <c r="B20" s="133" t="s">
        <v>21</v>
      </c>
      <c r="C20" s="134">
        <f>SUM(C8:C19)</f>
        <v>0</v>
      </c>
      <c r="D20" s="134">
        <f aca="true" t="shared" si="0" ref="D20:J20">SUM(D8:D19)</f>
        <v>0</v>
      </c>
      <c r="E20" s="134">
        <f t="shared" si="0"/>
        <v>0</v>
      </c>
      <c r="F20" s="134">
        <f t="shared" si="0"/>
        <v>0</v>
      </c>
      <c r="G20" s="134">
        <f t="shared" si="0"/>
        <v>0</v>
      </c>
      <c r="H20" s="134">
        <f t="shared" si="0"/>
        <v>0</v>
      </c>
      <c r="I20" s="134">
        <f t="shared" si="0"/>
        <v>0</v>
      </c>
      <c r="J20" s="134">
        <f t="shared" si="0"/>
        <v>0</v>
      </c>
      <c r="K20" s="126"/>
      <c r="L20" s="126"/>
      <c r="M20" s="89"/>
    </row>
    <row r="21" spans="2:13" s="23" customFormat="1" ht="15.75" thickBot="1">
      <c r="B21" s="136" t="s">
        <v>125</v>
      </c>
      <c r="C21" s="137">
        <f>(C20/12)</f>
        <v>0</v>
      </c>
      <c r="D21" s="137">
        <f aca="true" t="shared" si="1" ref="D21:J21">(D20/12)</f>
        <v>0</v>
      </c>
      <c r="E21" s="137">
        <f t="shared" si="1"/>
        <v>0</v>
      </c>
      <c r="F21" s="137">
        <f t="shared" si="1"/>
        <v>0</v>
      </c>
      <c r="G21" s="137">
        <f t="shared" si="1"/>
        <v>0</v>
      </c>
      <c r="H21" s="137">
        <f t="shared" si="1"/>
        <v>0</v>
      </c>
      <c r="I21" s="137">
        <f t="shared" si="1"/>
        <v>0</v>
      </c>
      <c r="J21" s="137">
        <f t="shared" si="1"/>
        <v>0</v>
      </c>
      <c r="K21" s="126"/>
      <c r="L21" s="126"/>
      <c r="M21" s="89"/>
    </row>
    <row r="22" spans="2:12" s="23" customFormat="1" ht="12.75"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</row>
    <row r="23" spans="2:12" s="23" customFormat="1" ht="12.75"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</row>
    <row r="24" spans="2:12" s="23" customFormat="1" ht="12.75"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</row>
    <row r="25" spans="2:12" s="23" customFormat="1" ht="20.25" customHeight="1">
      <c r="B25" s="857" t="s">
        <v>594</v>
      </c>
      <c r="C25" s="857"/>
      <c r="D25" s="857"/>
      <c r="E25" s="857"/>
      <c r="F25" s="857"/>
      <c r="G25" s="857"/>
      <c r="H25" s="857"/>
      <c r="I25" s="857"/>
      <c r="J25" s="857"/>
      <c r="K25" s="857"/>
      <c r="L25" s="857"/>
    </row>
    <row r="26" spans="2:12" s="23" customFormat="1" ht="15.75" thickBot="1">
      <c r="B26" s="140"/>
      <c r="C26" s="141"/>
      <c r="D26" s="141"/>
      <c r="E26" s="141"/>
      <c r="F26" s="141"/>
      <c r="G26" s="140"/>
      <c r="H26" s="126"/>
      <c r="I26" s="126"/>
      <c r="J26" s="126"/>
      <c r="K26" s="118"/>
      <c r="L26" s="120" t="s">
        <v>60</v>
      </c>
    </row>
    <row r="27" spans="2:12" s="23" customFormat="1" ht="30" customHeight="1">
      <c r="B27" s="847" t="s">
        <v>586</v>
      </c>
      <c r="C27" s="863" t="s">
        <v>744</v>
      </c>
      <c r="D27" s="860"/>
      <c r="E27" s="860"/>
      <c r="F27" s="860"/>
      <c r="G27" s="861"/>
      <c r="H27" s="859" t="s">
        <v>741</v>
      </c>
      <c r="I27" s="860"/>
      <c r="J27" s="860"/>
      <c r="K27" s="860"/>
      <c r="L27" s="861"/>
    </row>
    <row r="28" spans="2:12" s="23" customFormat="1" ht="30" customHeight="1" thickBot="1">
      <c r="B28" s="862"/>
      <c r="C28" s="153" t="s">
        <v>590</v>
      </c>
      <c r="D28" s="153" t="s">
        <v>527</v>
      </c>
      <c r="E28" s="153" t="s">
        <v>588</v>
      </c>
      <c r="F28" s="153" t="s">
        <v>589</v>
      </c>
      <c r="G28" s="159" t="s">
        <v>592</v>
      </c>
      <c r="H28" s="153" t="s">
        <v>590</v>
      </c>
      <c r="I28" s="153" t="s">
        <v>527</v>
      </c>
      <c r="J28" s="153" t="s">
        <v>588</v>
      </c>
      <c r="K28" s="153" t="s">
        <v>589</v>
      </c>
      <c r="L28" s="159" t="s">
        <v>592</v>
      </c>
    </row>
    <row r="29" spans="2:12" s="23" customFormat="1" ht="15.75" thickBot="1">
      <c r="B29" s="160"/>
      <c r="C29" s="157" t="s">
        <v>591</v>
      </c>
      <c r="D29" s="157">
        <v>1</v>
      </c>
      <c r="E29" s="157">
        <v>2</v>
      </c>
      <c r="F29" s="157">
        <v>3</v>
      </c>
      <c r="G29" s="161">
        <v>4</v>
      </c>
      <c r="H29" s="157" t="s">
        <v>591</v>
      </c>
      <c r="I29" s="157">
        <v>1</v>
      </c>
      <c r="J29" s="157">
        <v>2</v>
      </c>
      <c r="K29" s="157">
        <v>3</v>
      </c>
      <c r="L29" s="161">
        <v>4</v>
      </c>
    </row>
    <row r="30" spans="2:12" s="23" customFormat="1" ht="15">
      <c r="B30" s="142" t="s">
        <v>113</v>
      </c>
      <c r="C30" s="125"/>
      <c r="D30" s="125"/>
      <c r="E30" s="457"/>
      <c r="F30" s="457"/>
      <c r="G30" s="458"/>
      <c r="H30" s="143"/>
      <c r="I30" s="125"/>
      <c r="J30" s="457"/>
      <c r="K30" s="457"/>
      <c r="L30" s="458"/>
    </row>
    <row r="31" spans="2:12" s="23" customFormat="1" ht="15">
      <c r="B31" s="144" t="s">
        <v>114</v>
      </c>
      <c r="C31" s="129"/>
      <c r="D31" s="129"/>
      <c r="E31" s="460"/>
      <c r="F31" s="460"/>
      <c r="G31" s="461"/>
      <c r="H31" s="145"/>
      <c r="I31" s="129"/>
      <c r="J31" s="460"/>
      <c r="K31" s="460"/>
      <c r="L31" s="461"/>
    </row>
    <row r="32" spans="2:12" s="23" customFormat="1" ht="15">
      <c r="B32" s="144" t="s">
        <v>115</v>
      </c>
      <c r="C32" s="129"/>
      <c r="D32" s="129"/>
      <c r="E32" s="460"/>
      <c r="F32" s="460"/>
      <c r="G32" s="461"/>
      <c r="H32" s="145"/>
      <c r="I32" s="129"/>
      <c r="J32" s="460"/>
      <c r="K32" s="460"/>
      <c r="L32" s="461"/>
    </row>
    <row r="33" spans="2:12" s="23" customFormat="1" ht="15">
      <c r="B33" s="144" t="s">
        <v>116</v>
      </c>
      <c r="C33" s="129"/>
      <c r="D33" s="129"/>
      <c r="E33" s="460"/>
      <c r="F33" s="460"/>
      <c r="G33" s="461"/>
      <c r="H33" s="145"/>
      <c r="I33" s="129"/>
      <c r="J33" s="460"/>
      <c r="K33" s="460"/>
      <c r="L33" s="461"/>
    </row>
    <row r="34" spans="2:12" s="23" customFormat="1" ht="15">
      <c r="B34" s="144" t="s">
        <v>117</v>
      </c>
      <c r="C34" s="129"/>
      <c r="D34" s="129"/>
      <c r="E34" s="460"/>
      <c r="F34" s="460"/>
      <c r="G34" s="461"/>
      <c r="H34" s="145"/>
      <c r="I34" s="129"/>
      <c r="J34" s="460"/>
      <c r="K34" s="460"/>
      <c r="L34" s="461"/>
    </row>
    <row r="35" spans="2:12" s="23" customFormat="1" ht="15">
      <c r="B35" s="144" t="s">
        <v>118</v>
      </c>
      <c r="C35" s="129"/>
      <c r="D35" s="129"/>
      <c r="E35" s="460"/>
      <c r="F35" s="460"/>
      <c r="G35" s="461"/>
      <c r="H35" s="145"/>
      <c r="I35" s="129"/>
      <c r="J35" s="460"/>
      <c r="K35" s="460"/>
      <c r="L35" s="461"/>
    </row>
    <row r="36" spans="2:12" s="23" customFormat="1" ht="15">
      <c r="B36" s="144" t="s">
        <v>119</v>
      </c>
      <c r="C36" s="129"/>
      <c r="D36" s="129"/>
      <c r="E36" s="460"/>
      <c r="F36" s="460"/>
      <c r="G36" s="461"/>
      <c r="H36" s="145"/>
      <c r="I36" s="129"/>
      <c r="J36" s="460"/>
      <c r="K36" s="460"/>
      <c r="L36" s="461"/>
    </row>
    <row r="37" spans="2:12" s="23" customFormat="1" ht="15">
      <c r="B37" s="144" t="s">
        <v>120</v>
      </c>
      <c r="C37" s="129"/>
      <c r="D37" s="129"/>
      <c r="E37" s="460"/>
      <c r="F37" s="460"/>
      <c r="G37" s="461"/>
      <c r="H37" s="145"/>
      <c r="I37" s="129"/>
      <c r="J37" s="460"/>
      <c r="K37" s="460"/>
      <c r="L37" s="461"/>
    </row>
    <row r="38" spans="2:12" s="23" customFormat="1" ht="15">
      <c r="B38" s="144" t="s">
        <v>121</v>
      </c>
      <c r="C38" s="129"/>
      <c r="D38" s="129"/>
      <c r="E38" s="460"/>
      <c r="F38" s="460"/>
      <c r="G38" s="461"/>
      <c r="H38" s="145"/>
      <c r="I38" s="129"/>
      <c r="J38" s="460"/>
      <c r="K38" s="460"/>
      <c r="L38" s="461"/>
    </row>
    <row r="39" spans="2:12" s="23" customFormat="1" ht="15">
      <c r="B39" s="144" t="s">
        <v>122</v>
      </c>
      <c r="C39" s="129"/>
      <c r="D39" s="129"/>
      <c r="E39" s="460"/>
      <c r="F39" s="460"/>
      <c r="G39" s="461"/>
      <c r="H39" s="145"/>
      <c r="I39" s="129"/>
      <c r="J39" s="460"/>
      <c r="K39" s="460"/>
      <c r="L39" s="461"/>
    </row>
    <row r="40" spans="2:12" s="23" customFormat="1" ht="15">
      <c r="B40" s="144" t="s">
        <v>123</v>
      </c>
      <c r="C40" s="129"/>
      <c r="D40" s="129"/>
      <c r="E40" s="460"/>
      <c r="F40" s="460"/>
      <c r="G40" s="461"/>
      <c r="H40" s="145"/>
      <c r="I40" s="129"/>
      <c r="J40" s="460"/>
      <c r="K40" s="460"/>
      <c r="L40" s="461"/>
    </row>
    <row r="41" spans="2:12" s="23" customFormat="1" ht="15.75" thickBot="1">
      <c r="B41" s="146" t="s">
        <v>124</v>
      </c>
      <c r="C41" s="132"/>
      <c r="D41" s="132"/>
      <c r="E41" s="462"/>
      <c r="F41" s="462"/>
      <c r="G41" s="463"/>
      <c r="H41" s="147"/>
      <c r="I41" s="132"/>
      <c r="J41" s="462"/>
      <c r="K41" s="462"/>
      <c r="L41" s="463"/>
    </row>
    <row r="42" spans="2:12" s="23" customFormat="1" ht="13.5" thickBot="1">
      <c r="B42" s="148" t="s">
        <v>21</v>
      </c>
      <c r="C42" s="135">
        <f>SUM(C30:C41)</f>
        <v>0</v>
      </c>
      <c r="D42" s="135">
        <f aca="true" t="shared" si="2" ref="D42:L42">SUM(D30:D41)</f>
        <v>0</v>
      </c>
      <c r="E42" s="135">
        <f t="shared" si="2"/>
        <v>0</v>
      </c>
      <c r="F42" s="135">
        <f t="shared" si="2"/>
        <v>0</v>
      </c>
      <c r="G42" s="135">
        <f t="shared" si="2"/>
        <v>0</v>
      </c>
      <c r="H42" s="135">
        <f t="shared" si="2"/>
        <v>0</v>
      </c>
      <c r="I42" s="135">
        <f t="shared" si="2"/>
        <v>0</v>
      </c>
      <c r="J42" s="135">
        <f t="shared" si="2"/>
        <v>0</v>
      </c>
      <c r="K42" s="135">
        <f t="shared" si="2"/>
        <v>0</v>
      </c>
      <c r="L42" s="135">
        <f t="shared" si="2"/>
        <v>0</v>
      </c>
    </row>
    <row r="43" spans="2:12" s="23" customFormat="1" ht="13.5" thickBot="1">
      <c r="B43" s="149" t="s">
        <v>125</v>
      </c>
      <c r="C43" s="138">
        <f>(C42/12)</f>
        <v>0</v>
      </c>
      <c r="D43" s="138">
        <f aca="true" t="shared" si="3" ref="D43:L43">(D42/12)</f>
        <v>0</v>
      </c>
      <c r="E43" s="138">
        <f t="shared" si="3"/>
        <v>0</v>
      </c>
      <c r="F43" s="138">
        <f t="shared" si="3"/>
        <v>0</v>
      </c>
      <c r="G43" s="138">
        <f t="shared" si="3"/>
        <v>0</v>
      </c>
      <c r="H43" s="138">
        <f t="shared" si="3"/>
        <v>0</v>
      </c>
      <c r="I43" s="138">
        <f t="shared" si="3"/>
        <v>0</v>
      </c>
      <c r="J43" s="138">
        <f t="shared" si="3"/>
        <v>0</v>
      </c>
      <c r="K43" s="138">
        <f t="shared" si="3"/>
        <v>0</v>
      </c>
      <c r="L43" s="138">
        <f t="shared" si="3"/>
        <v>0</v>
      </c>
    </row>
    <row r="44" spans="2:12" ht="12.75"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</row>
    <row r="52" ht="12.75">
      <c r="K52" s="23" t="s">
        <v>762</v>
      </c>
    </row>
  </sheetData>
  <sheetProtection/>
  <mergeCells count="8">
    <mergeCell ref="B27:B28"/>
    <mergeCell ref="C27:G27"/>
    <mergeCell ref="H27:L27"/>
    <mergeCell ref="B3:J3"/>
    <mergeCell ref="C5:F5"/>
    <mergeCell ref="G5:J5"/>
    <mergeCell ref="B5:B6"/>
    <mergeCell ref="B25:L25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8" r:id="rId1"/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U48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9.140625" style="14" customWidth="1"/>
    <col min="2" max="2" width="29.7109375" style="14" customWidth="1"/>
    <col min="3" max="3" width="30.28125" style="14" customWidth="1"/>
    <col min="4" max="4" width="14.140625" style="14" customWidth="1"/>
    <col min="5" max="5" width="12.28125" style="14" customWidth="1"/>
    <col min="6" max="6" width="25.28125" style="14" customWidth="1"/>
    <col min="7" max="7" width="25.140625" style="14" customWidth="1"/>
    <col min="8" max="13" width="13.7109375" style="14" customWidth="1"/>
    <col min="14" max="14" width="26.7109375" style="14" customWidth="1"/>
    <col min="15" max="15" width="26.421875" style="14" customWidth="1"/>
    <col min="16" max="16" width="24.140625" style="14" customWidth="1"/>
    <col min="17" max="17" width="26.7109375" style="14" customWidth="1"/>
    <col min="18" max="21" width="12.28125" style="14" customWidth="1"/>
    <col min="22" max="16384" width="9.140625" style="14" customWidth="1"/>
  </cols>
  <sheetData>
    <row r="2" spans="17:21" ht="15.75">
      <c r="Q2" s="75" t="s">
        <v>764</v>
      </c>
      <c r="U2" s="75"/>
    </row>
    <row r="4" ht="15.75">
      <c r="A4" s="72"/>
    </row>
    <row r="5" spans="1:21" ht="15.75">
      <c r="A5" s="72"/>
      <c r="B5" s="754" t="s">
        <v>628</v>
      </c>
      <c r="C5" s="754"/>
      <c r="D5" s="754"/>
      <c r="E5" s="754"/>
      <c r="F5" s="754"/>
      <c r="G5" s="754"/>
      <c r="H5" s="754"/>
      <c r="I5" s="754"/>
      <c r="J5" s="754"/>
      <c r="K5" s="754"/>
      <c r="L5" s="754"/>
      <c r="M5" s="754"/>
      <c r="N5" s="754"/>
      <c r="O5" s="754"/>
      <c r="P5" s="754"/>
      <c r="Q5" s="754"/>
      <c r="R5" s="73"/>
      <c r="S5" s="73"/>
      <c r="T5" s="73"/>
      <c r="U5" s="73"/>
    </row>
    <row r="6" spans="4:17" ht="16.5" thickBot="1">
      <c r="D6" s="73"/>
      <c r="E6" s="73"/>
      <c r="F6" s="73"/>
      <c r="G6" s="73"/>
      <c r="Q6" s="75"/>
    </row>
    <row r="7" spans="2:17" ht="35.25" customHeight="1">
      <c r="B7" s="877" t="s">
        <v>629</v>
      </c>
      <c r="C7" s="875" t="s">
        <v>630</v>
      </c>
      <c r="D7" s="771" t="s">
        <v>631</v>
      </c>
      <c r="E7" s="302" t="s">
        <v>632</v>
      </c>
      <c r="F7" s="771" t="s">
        <v>633</v>
      </c>
      <c r="G7" s="771" t="s">
        <v>634</v>
      </c>
      <c r="H7" s="771" t="s">
        <v>635</v>
      </c>
      <c r="I7" s="771" t="s">
        <v>636</v>
      </c>
      <c r="J7" s="771" t="s">
        <v>637</v>
      </c>
      <c r="K7" s="771" t="s">
        <v>638</v>
      </c>
      <c r="L7" s="771" t="s">
        <v>639</v>
      </c>
      <c r="M7" s="771" t="s">
        <v>640</v>
      </c>
      <c r="N7" s="759" t="s">
        <v>641</v>
      </c>
      <c r="O7" s="759"/>
      <c r="P7" s="868" t="s">
        <v>642</v>
      </c>
      <c r="Q7" s="777" t="s">
        <v>643</v>
      </c>
    </row>
    <row r="8" spans="2:17" ht="42.75" customHeight="1" thickBot="1">
      <c r="B8" s="878"/>
      <c r="C8" s="876"/>
      <c r="D8" s="772"/>
      <c r="E8" s="303" t="s">
        <v>644</v>
      </c>
      <c r="F8" s="772"/>
      <c r="G8" s="772"/>
      <c r="H8" s="772"/>
      <c r="I8" s="772"/>
      <c r="J8" s="772"/>
      <c r="K8" s="772"/>
      <c r="L8" s="772"/>
      <c r="M8" s="772"/>
      <c r="N8" s="242" t="s">
        <v>645</v>
      </c>
      <c r="O8" s="242" t="s">
        <v>646</v>
      </c>
      <c r="P8" s="869"/>
      <c r="Q8" s="778"/>
    </row>
    <row r="9" spans="2:17" ht="15.75">
      <c r="B9" s="304" t="s">
        <v>647</v>
      </c>
      <c r="C9" s="534"/>
      <c r="D9" s="475"/>
      <c r="E9" s="475"/>
      <c r="F9" s="470"/>
      <c r="G9" s="470"/>
      <c r="H9" s="476"/>
      <c r="I9" s="476"/>
      <c r="J9" s="476"/>
      <c r="K9" s="476"/>
      <c r="L9" s="476"/>
      <c r="M9" s="476"/>
      <c r="N9" s="470"/>
      <c r="O9" s="477"/>
      <c r="P9" s="470"/>
      <c r="Q9" s="478"/>
    </row>
    <row r="10" spans="2:17" ht="15.75">
      <c r="B10" s="305" t="s">
        <v>648</v>
      </c>
      <c r="C10" s="535"/>
      <c r="D10" s="479"/>
      <c r="E10" s="479"/>
      <c r="F10" s="430"/>
      <c r="G10" s="431"/>
      <c r="H10" s="479"/>
      <c r="I10" s="479"/>
      <c r="J10" s="479"/>
      <c r="K10" s="479"/>
      <c r="L10" s="479"/>
      <c r="M10" s="479"/>
      <c r="N10" s="480"/>
      <c r="O10" s="431"/>
      <c r="P10" s="430"/>
      <c r="Q10" s="432"/>
    </row>
    <row r="11" spans="2:17" ht="15.75">
      <c r="B11" s="305" t="s">
        <v>648</v>
      </c>
      <c r="C11" s="535"/>
      <c r="D11" s="479"/>
      <c r="E11" s="479"/>
      <c r="F11" s="430"/>
      <c r="G11" s="431"/>
      <c r="H11" s="479"/>
      <c r="I11" s="479"/>
      <c r="J11" s="479"/>
      <c r="K11" s="479"/>
      <c r="L11" s="479"/>
      <c r="M11" s="479"/>
      <c r="N11" s="480"/>
      <c r="O11" s="431"/>
      <c r="P11" s="430"/>
      <c r="Q11" s="432"/>
    </row>
    <row r="12" spans="2:17" ht="15.75">
      <c r="B12" s="305" t="s">
        <v>648</v>
      </c>
      <c r="C12" s="535"/>
      <c r="D12" s="479"/>
      <c r="E12" s="479"/>
      <c r="F12" s="430"/>
      <c r="G12" s="431"/>
      <c r="H12" s="479"/>
      <c r="I12" s="479"/>
      <c r="J12" s="479"/>
      <c r="K12" s="479"/>
      <c r="L12" s="479"/>
      <c r="M12" s="479"/>
      <c r="N12" s="480"/>
      <c r="O12" s="431"/>
      <c r="P12" s="430"/>
      <c r="Q12" s="432"/>
    </row>
    <row r="13" spans="2:17" ht="15.75">
      <c r="B13" s="305" t="s">
        <v>648</v>
      </c>
      <c r="C13" s="535"/>
      <c r="D13" s="479"/>
      <c r="E13" s="479"/>
      <c r="F13" s="430"/>
      <c r="G13" s="431"/>
      <c r="H13" s="479"/>
      <c r="I13" s="479"/>
      <c r="J13" s="479"/>
      <c r="K13" s="479"/>
      <c r="L13" s="479"/>
      <c r="M13" s="479"/>
      <c r="N13" s="480"/>
      <c r="O13" s="431"/>
      <c r="P13" s="430"/>
      <c r="Q13" s="432"/>
    </row>
    <row r="14" spans="2:17" ht="15.75">
      <c r="B14" s="305" t="s">
        <v>648</v>
      </c>
      <c r="C14" s="535"/>
      <c r="D14" s="479"/>
      <c r="E14" s="479"/>
      <c r="F14" s="430"/>
      <c r="G14" s="431"/>
      <c r="H14" s="479"/>
      <c r="I14" s="479"/>
      <c r="J14" s="479"/>
      <c r="K14" s="479"/>
      <c r="L14" s="479"/>
      <c r="M14" s="479"/>
      <c r="N14" s="480"/>
      <c r="O14" s="431"/>
      <c r="P14" s="430"/>
      <c r="Q14" s="432"/>
    </row>
    <row r="15" spans="2:17" ht="15.75">
      <c r="B15" s="306" t="s">
        <v>649</v>
      </c>
      <c r="C15" s="535"/>
      <c r="D15" s="479"/>
      <c r="E15" s="479"/>
      <c r="F15" s="430"/>
      <c r="G15" s="431"/>
      <c r="H15" s="479"/>
      <c r="I15" s="479"/>
      <c r="J15" s="479"/>
      <c r="K15" s="479"/>
      <c r="L15" s="479"/>
      <c r="M15" s="479"/>
      <c r="N15" s="480"/>
      <c r="O15" s="431"/>
      <c r="P15" s="430"/>
      <c r="Q15" s="432"/>
    </row>
    <row r="16" spans="2:17" ht="15.75">
      <c r="B16" s="305" t="s">
        <v>648</v>
      </c>
      <c r="C16" s="535"/>
      <c r="D16" s="479"/>
      <c r="E16" s="479"/>
      <c r="F16" s="430"/>
      <c r="G16" s="431"/>
      <c r="H16" s="479"/>
      <c r="I16" s="479"/>
      <c r="J16" s="479"/>
      <c r="K16" s="479"/>
      <c r="L16" s="479"/>
      <c r="M16" s="479"/>
      <c r="N16" s="480"/>
      <c r="O16" s="431"/>
      <c r="P16" s="430"/>
      <c r="Q16" s="432"/>
    </row>
    <row r="17" spans="2:17" ht="15.75">
      <c r="B17" s="305" t="s">
        <v>648</v>
      </c>
      <c r="C17" s="535"/>
      <c r="D17" s="479"/>
      <c r="E17" s="479"/>
      <c r="F17" s="430"/>
      <c r="G17" s="431"/>
      <c r="H17" s="479"/>
      <c r="I17" s="479"/>
      <c r="J17" s="479"/>
      <c r="K17" s="479"/>
      <c r="L17" s="479"/>
      <c r="M17" s="479"/>
      <c r="N17" s="480"/>
      <c r="O17" s="431"/>
      <c r="P17" s="430"/>
      <c r="Q17" s="432"/>
    </row>
    <row r="18" spans="2:17" ht="15.75">
      <c r="B18" s="305" t="s">
        <v>648</v>
      </c>
      <c r="C18" s="535"/>
      <c r="D18" s="479"/>
      <c r="E18" s="479"/>
      <c r="F18" s="430"/>
      <c r="G18" s="431"/>
      <c r="H18" s="479"/>
      <c r="I18" s="479"/>
      <c r="J18" s="479"/>
      <c r="K18" s="479"/>
      <c r="L18" s="479"/>
      <c r="M18" s="479"/>
      <c r="N18" s="480"/>
      <c r="O18" s="431"/>
      <c r="P18" s="430"/>
      <c r="Q18" s="432"/>
    </row>
    <row r="19" spans="2:17" ht="15.75">
      <c r="B19" s="305" t="s">
        <v>648</v>
      </c>
      <c r="C19" s="535"/>
      <c r="D19" s="479"/>
      <c r="E19" s="479"/>
      <c r="F19" s="430"/>
      <c r="G19" s="431"/>
      <c r="H19" s="479"/>
      <c r="I19" s="479"/>
      <c r="J19" s="479"/>
      <c r="K19" s="479"/>
      <c r="L19" s="479"/>
      <c r="M19" s="479"/>
      <c r="N19" s="480"/>
      <c r="O19" s="431"/>
      <c r="P19" s="430"/>
      <c r="Q19" s="432"/>
    </row>
    <row r="20" spans="2:17" ht="16.5" thickBot="1">
      <c r="B20" s="307" t="s">
        <v>648</v>
      </c>
      <c r="C20" s="536"/>
      <c r="D20" s="481"/>
      <c r="E20" s="481"/>
      <c r="F20" s="471"/>
      <c r="G20" s="472"/>
      <c r="H20" s="479"/>
      <c r="I20" s="479"/>
      <c r="J20" s="479"/>
      <c r="K20" s="479"/>
      <c r="L20" s="479"/>
      <c r="M20" s="479"/>
      <c r="N20" s="482"/>
      <c r="O20" s="472"/>
      <c r="P20" s="433"/>
      <c r="Q20" s="434"/>
    </row>
    <row r="21" spans="2:17" ht="16.5" thickBot="1">
      <c r="B21" s="308" t="s">
        <v>650</v>
      </c>
      <c r="C21" s="490"/>
      <c r="D21" s="483"/>
      <c r="E21" s="484"/>
      <c r="F21" s="473"/>
      <c r="G21" s="474"/>
      <c r="H21" s="485"/>
      <c r="I21" s="486"/>
      <c r="J21" s="486"/>
      <c r="K21" s="486"/>
      <c r="L21" s="486"/>
      <c r="M21" s="486"/>
      <c r="N21" s="487"/>
      <c r="O21" s="488"/>
      <c r="P21" s="473"/>
      <c r="Q21" s="474"/>
    </row>
    <row r="22" spans="2:16" ht="16.5" thickBot="1">
      <c r="B22" s="309" t="s">
        <v>651</v>
      </c>
      <c r="C22" s="444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2:16" ht="16.5" thickBot="1">
      <c r="B23" s="310" t="s">
        <v>652</v>
      </c>
      <c r="C23" s="445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8:13" ht="15.75">
      <c r="H24" s="27"/>
      <c r="I24" s="27"/>
      <c r="J24" s="27"/>
      <c r="K24" s="27"/>
      <c r="L24" s="27"/>
      <c r="M24" s="27"/>
    </row>
    <row r="25" spans="2:13" ht="15.75">
      <c r="B25" s="228"/>
      <c r="C25" s="228"/>
      <c r="H25" s="27"/>
      <c r="I25" s="27"/>
      <c r="J25" s="27"/>
      <c r="K25" s="27"/>
      <c r="L25" s="27"/>
      <c r="M25" s="27"/>
    </row>
    <row r="26" spans="8:13" ht="15.75">
      <c r="H26" s="27"/>
      <c r="I26" s="27"/>
      <c r="J26" s="27"/>
      <c r="K26" s="27"/>
      <c r="L26" s="27"/>
      <c r="M26" s="27"/>
    </row>
    <row r="28" spans="2:16" ht="15.75">
      <c r="B28" s="754" t="s">
        <v>818</v>
      </c>
      <c r="C28" s="754"/>
      <c r="D28" s="754"/>
      <c r="E28" s="754"/>
      <c r="F28" s="754"/>
      <c r="G28" s="754"/>
      <c r="H28" s="754"/>
      <c r="I28" s="754"/>
      <c r="J28" s="754"/>
      <c r="K28" s="754"/>
      <c r="L28" s="754"/>
      <c r="M28" s="754"/>
      <c r="N28" s="754"/>
      <c r="O28" s="754"/>
      <c r="P28" s="754"/>
    </row>
    <row r="29" spans="2:19" ht="16.5" thickBot="1">
      <c r="B29" s="73"/>
      <c r="C29" s="73"/>
      <c r="D29" s="73"/>
      <c r="E29" s="73"/>
      <c r="F29" s="73"/>
      <c r="G29" s="73"/>
      <c r="N29" s="73"/>
      <c r="O29" s="73"/>
      <c r="P29" s="73"/>
      <c r="Q29" s="27"/>
      <c r="R29" s="313"/>
      <c r="S29" s="1"/>
    </row>
    <row r="30" spans="1:18" ht="42" customHeight="1">
      <c r="A30" s="311"/>
      <c r="B30" s="873" t="s">
        <v>629</v>
      </c>
      <c r="C30" s="875" t="s">
        <v>630</v>
      </c>
      <c r="D30" s="771" t="s">
        <v>631</v>
      </c>
      <c r="E30" s="302" t="s">
        <v>632</v>
      </c>
      <c r="F30" s="771" t="s">
        <v>635</v>
      </c>
      <c r="G30" s="771" t="s">
        <v>636</v>
      </c>
      <c r="H30" s="771" t="s">
        <v>637</v>
      </c>
      <c r="I30" s="771" t="s">
        <v>638</v>
      </c>
      <c r="J30" s="771" t="s">
        <v>639</v>
      </c>
      <c r="K30" s="771" t="s">
        <v>640</v>
      </c>
      <c r="L30" s="757" t="s">
        <v>641</v>
      </c>
      <c r="M30" s="770"/>
      <c r="N30" s="736"/>
      <c r="O30" s="868" t="s">
        <v>642</v>
      </c>
      <c r="P30" s="777" t="s">
        <v>643</v>
      </c>
      <c r="Q30" s="872"/>
      <c r="R30" s="27"/>
    </row>
    <row r="31" spans="1:18" ht="38.25" customHeight="1" thickBot="1">
      <c r="A31" s="311"/>
      <c r="B31" s="874"/>
      <c r="C31" s="876"/>
      <c r="D31" s="772"/>
      <c r="E31" s="303" t="s">
        <v>644</v>
      </c>
      <c r="F31" s="772"/>
      <c r="G31" s="772"/>
      <c r="H31" s="772"/>
      <c r="I31" s="772"/>
      <c r="J31" s="772"/>
      <c r="K31" s="772"/>
      <c r="L31" s="870" t="s">
        <v>645</v>
      </c>
      <c r="M31" s="869"/>
      <c r="N31" s="303" t="s">
        <v>646</v>
      </c>
      <c r="O31" s="869"/>
      <c r="P31" s="778"/>
      <c r="Q31" s="872"/>
      <c r="R31" s="27"/>
    </row>
    <row r="32" spans="1:18" ht="15.75">
      <c r="A32" s="311"/>
      <c r="B32" s="314" t="s">
        <v>647</v>
      </c>
      <c r="C32" s="537"/>
      <c r="D32" s="475"/>
      <c r="E32" s="475"/>
      <c r="F32" s="489"/>
      <c r="G32" s="475"/>
      <c r="H32" s="475"/>
      <c r="I32" s="475"/>
      <c r="J32" s="475"/>
      <c r="K32" s="475"/>
      <c r="L32" s="871"/>
      <c r="M32" s="871"/>
      <c r="N32" s="470"/>
      <c r="O32" s="470"/>
      <c r="P32" s="491"/>
      <c r="Q32" s="27"/>
      <c r="R32" s="27"/>
    </row>
    <row r="33" spans="1:18" ht="15.75">
      <c r="A33" s="311"/>
      <c r="B33" s="315" t="s">
        <v>648</v>
      </c>
      <c r="C33" s="538"/>
      <c r="D33" s="479"/>
      <c r="E33" s="479"/>
      <c r="F33" s="479"/>
      <c r="G33" s="479"/>
      <c r="H33" s="479"/>
      <c r="I33" s="479"/>
      <c r="J33" s="479"/>
      <c r="K33" s="479"/>
      <c r="L33" s="864"/>
      <c r="M33" s="864"/>
      <c r="N33" s="430"/>
      <c r="O33" s="430"/>
      <c r="P33" s="432"/>
      <c r="Q33" s="27"/>
      <c r="R33" s="27"/>
    </row>
    <row r="34" spans="1:18" ht="15.75">
      <c r="A34" s="311"/>
      <c r="B34" s="315" t="s">
        <v>648</v>
      </c>
      <c r="C34" s="538"/>
      <c r="D34" s="479"/>
      <c r="E34" s="479"/>
      <c r="F34" s="479"/>
      <c r="G34" s="479"/>
      <c r="H34" s="479"/>
      <c r="I34" s="479"/>
      <c r="J34" s="479"/>
      <c r="K34" s="479"/>
      <c r="L34" s="864"/>
      <c r="M34" s="864"/>
      <c r="N34" s="430"/>
      <c r="O34" s="430"/>
      <c r="P34" s="432"/>
      <c r="Q34" s="27"/>
      <c r="R34" s="27"/>
    </row>
    <row r="35" spans="1:18" ht="15.75">
      <c r="A35" s="311"/>
      <c r="B35" s="315" t="s">
        <v>648</v>
      </c>
      <c r="C35" s="538"/>
      <c r="D35" s="479"/>
      <c r="E35" s="479"/>
      <c r="F35" s="479"/>
      <c r="G35" s="479"/>
      <c r="H35" s="479"/>
      <c r="I35" s="479"/>
      <c r="J35" s="479"/>
      <c r="K35" s="479"/>
      <c r="L35" s="864"/>
      <c r="M35" s="864"/>
      <c r="N35" s="430"/>
      <c r="O35" s="430"/>
      <c r="P35" s="432"/>
      <c r="Q35" s="27"/>
      <c r="R35" s="27"/>
    </row>
    <row r="36" spans="1:18" ht="15.75">
      <c r="A36" s="311"/>
      <c r="B36" s="315" t="s">
        <v>648</v>
      </c>
      <c r="C36" s="538"/>
      <c r="D36" s="479"/>
      <c r="E36" s="479"/>
      <c r="F36" s="479"/>
      <c r="G36" s="479"/>
      <c r="H36" s="479"/>
      <c r="I36" s="479"/>
      <c r="J36" s="479"/>
      <c r="K36" s="479"/>
      <c r="L36" s="864"/>
      <c r="M36" s="864"/>
      <c r="N36" s="430"/>
      <c r="O36" s="430"/>
      <c r="P36" s="432"/>
      <c r="Q36" s="27"/>
      <c r="R36" s="27"/>
    </row>
    <row r="37" spans="1:16" ht="15.75">
      <c r="A37" s="311"/>
      <c r="B37" s="315" t="s">
        <v>648</v>
      </c>
      <c r="C37" s="538"/>
      <c r="D37" s="479"/>
      <c r="E37" s="479"/>
      <c r="F37" s="479"/>
      <c r="G37" s="479"/>
      <c r="H37" s="479"/>
      <c r="I37" s="479"/>
      <c r="J37" s="479"/>
      <c r="K37" s="479"/>
      <c r="L37" s="864"/>
      <c r="M37" s="864"/>
      <c r="N37" s="430"/>
      <c r="O37" s="430"/>
      <c r="P37" s="432"/>
    </row>
    <row r="38" spans="1:16" ht="15.75">
      <c r="A38" s="311"/>
      <c r="B38" s="316" t="s">
        <v>649</v>
      </c>
      <c r="C38" s="538"/>
      <c r="D38" s="479"/>
      <c r="E38" s="479"/>
      <c r="F38" s="479"/>
      <c r="G38" s="479"/>
      <c r="H38" s="479"/>
      <c r="I38" s="479"/>
      <c r="J38" s="479"/>
      <c r="K38" s="479"/>
      <c r="L38" s="864"/>
      <c r="M38" s="864"/>
      <c r="N38" s="430"/>
      <c r="O38" s="430"/>
      <c r="P38" s="432"/>
    </row>
    <row r="39" spans="1:16" ht="15.75">
      <c r="A39" s="311"/>
      <c r="B39" s="315" t="s">
        <v>648</v>
      </c>
      <c r="C39" s="538"/>
      <c r="D39" s="479"/>
      <c r="E39" s="479"/>
      <c r="F39" s="479"/>
      <c r="G39" s="479"/>
      <c r="H39" s="479"/>
      <c r="I39" s="479"/>
      <c r="J39" s="479"/>
      <c r="K39" s="479"/>
      <c r="L39" s="864"/>
      <c r="M39" s="864"/>
      <c r="N39" s="430"/>
      <c r="O39" s="430"/>
      <c r="P39" s="432"/>
    </row>
    <row r="40" spans="1:16" ht="15.75">
      <c r="A40" s="311"/>
      <c r="B40" s="315" t="s">
        <v>648</v>
      </c>
      <c r="C40" s="538"/>
      <c r="D40" s="479"/>
      <c r="E40" s="479"/>
      <c r="F40" s="479"/>
      <c r="G40" s="479"/>
      <c r="H40" s="479"/>
      <c r="I40" s="479"/>
      <c r="J40" s="479"/>
      <c r="K40" s="479"/>
      <c r="L40" s="864"/>
      <c r="M40" s="864"/>
      <c r="N40" s="430"/>
      <c r="O40" s="430"/>
      <c r="P40" s="432"/>
    </row>
    <row r="41" spans="1:16" ht="15.75">
      <c r="A41" s="311"/>
      <c r="B41" s="315" t="s">
        <v>648</v>
      </c>
      <c r="C41" s="538"/>
      <c r="D41" s="479"/>
      <c r="E41" s="479"/>
      <c r="F41" s="479"/>
      <c r="G41" s="479"/>
      <c r="H41" s="479"/>
      <c r="I41" s="479"/>
      <c r="J41" s="479"/>
      <c r="K41" s="479"/>
      <c r="L41" s="864"/>
      <c r="M41" s="864"/>
      <c r="N41" s="430"/>
      <c r="O41" s="430"/>
      <c r="P41" s="432"/>
    </row>
    <row r="42" spans="1:16" ht="15.75">
      <c r="A42" s="311"/>
      <c r="B42" s="315" t="s">
        <v>648</v>
      </c>
      <c r="C42" s="538"/>
      <c r="D42" s="479"/>
      <c r="E42" s="479"/>
      <c r="F42" s="479"/>
      <c r="G42" s="479"/>
      <c r="H42" s="479"/>
      <c r="I42" s="479"/>
      <c r="J42" s="479"/>
      <c r="K42" s="479"/>
      <c r="L42" s="864"/>
      <c r="M42" s="864"/>
      <c r="N42" s="430"/>
      <c r="O42" s="430"/>
      <c r="P42" s="432"/>
    </row>
    <row r="43" spans="1:16" ht="16.5" thickBot="1">
      <c r="A43" s="311"/>
      <c r="B43" s="317" t="s">
        <v>648</v>
      </c>
      <c r="C43" s="539"/>
      <c r="D43" s="479"/>
      <c r="E43" s="479"/>
      <c r="F43" s="479"/>
      <c r="G43" s="479"/>
      <c r="H43" s="479"/>
      <c r="I43" s="479"/>
      <c r="J43" s="479"/>
      <c r="K43" s="479"/>
      <c r="L43" s="865"/>
      <c r="M43" s="865"/>
      <c r="N43" s="471"/>
      <c r="O43" s="430"/>
      <c r="P43" s="432"/>
    </row>
    <row r="44" spans="1:16" ht="16.5" thickBot="1">
      <c r="A44" s="311"/>
      <c r="B44" s="308" t="s">
        <v>650</v>
      </c>
      <c r="C44" s="490"/>
      <c r="D44" s="483"/>
      <c r="E44" s="483"/>
      <c r="F44" s="483"/>
      <c r="G44" s="483"/>
      <c r="H44" s="486"/>
      <c r="I44" s="486"/>
      <c r="J44" s="486"/>
      <c r="K44" s="492"/>
      <c r="L44" s="866"/>
      <c r="M44" s="867"/>
      <c r="N44" s="474"/>
      <c r="O44" s="493"/>
      <c r="P44" s="434"/>
    </row>
    <row r="45" spans="1:7" ht="16.5" thickBot="1">
      <c r="A45" s="311"/>
      <c r="B45" s="310" t="s">
        <v>651</v>
      </c>
      <c r="C45" s="494"/>
      <c r="F45" s="27"/>
      <c r="G45" s="27"/>
    </row>
    <row r="46" spans="2:7" ht="16.5" thickBot="1">
      <c r="B46" s="310" t="s">
        <v>652</v>
      </c>
      <c r="C46" s="494"/>
      <c r="F46" s="27"/>
      <c r="G46" s="27"/>
    </row>
    <row r="47" spans="6:7" ht="15.75">
      <c r="F47" s="27"/>
      <c r="G47" s="27"/>
    </row>
    <row r="48" ht="15.75">
      <c r="B48" s="14" t="s">
        <v>653</v>
      </c>
    </row>
  </sheetData>
  <sheetProtection/>
  <mergeCells count="43">
    <mergeCell ref="L7:L8"/>
    <mergeCell ref="M7:M8"/>
    <mergeCell ref="N7:O7"/>
    <mergeCell ref="P7:P8"/>
    <mergeCell ref="Q7:Q8"/>
    <mergeCell ref="B28:P28"/>
    <mergeCell ref="B7:B8"/>
    <mergeCell ref="C7:C8"/>
    <mergeCell ref="D7:D8"/>
    <mergeCell ref="F7:F8"/>
    <mergeCell ref="G7:G8"/>
    <mergeCell ref="H7:H8"/>
    <mergeCell ref="I7:I8"/>
    <mergeCell ref="J7:J8"/>
    <mergeCell ref="K7:K8"/>
    <mergeCell ref="J30:J31"/>
    <mergeCell ref="K30:K31"/>
    <mergeCell ref="Q30:Q31"/>
    <mergeCell ref="F30:F31"/>
    <mergeCell ref="B30:B31"/>
    <mergeCell ref="C30:C31"/>
    <mergeCell ref="D30:D31"/>
    <mergeCell ref="H30:H31"/>
    <mergeCell ref="L36:M36"/>
    <mergeCell ref="L37:M37"/>
    <mergeCell ref="L38:M38"/>
    <mergeCell ref="L39:M39"/>
    <mergeCell ref="O30:O31"/>
    <mergeCell ref="P30:P31"/>
    <mergeCell ref="L30:N30"/>
    <mergeCell ref="L31:M31"/>
    <mergeCell ref="L32:M32"/>
    <mergeCell ref="L33:M33"/>
    <mergeCell ref="B5:Q5"/>
    <mergeCell ref="L40:M40"/>
    <mergeCell ref="L41:M41"/>
    <mergeCell ref="L42:M42"/>
    <mergeCell ref="L43:M43"/>
    <mergeCell ref="L44:M44"/>
    <mergeCell ref="G30:G31"/>
    <mergeCell ref="I30:I31"/>
    <mergeCell ref="L34:M34"/>
    <mergeCell ref="L35:M35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8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3:O47"/>
  <sheetViews>
    <sheetView showGridLines="0" zoomScale="75" zoomScaleNormal="75" zoomScalePageLayoutView="0" workbookViewId="0" topLeftCell="A10">
      <selection activeCell="L30" sqref="L30"/>
    </sheetView>
  </sheetViews>
  <sheetFormatPr defaultColWidth="9.140625" defaultRowHeight="12.75"/>
  <cols>
    <col min="1" max="2" width="9.140625" style="14" customWidth="1"/>
    <col min="3" max="3" width="12.7109375" style="14" customWidth="1"/>
    <col min="4" max="4" width="40.7109375" style="14" customWidth="1"/>
    <col min="5" max="9" width="20.7109375" style="14" customWidth="1"/>
    <col min="10" max="10" width="1.7109375" style="14" customWidth="1"/>
    <col min="11" max="11" width="12.57421875" style="14" customWidth="1"/>
    <col min="12" max="12" width="12.00390625" style="14" customWidth="1"/>
    <col min="13" max="13" width="10.8515625" style="14" customWidth="1"/>
    <col min="14" max="14" width="11.8515625" style="14" customWidth="1"/>
    <col min="15" max="15" width="12.140625" style="14" customWidth="1"/>
    <col min="16" max="16" width="13.28125" style="14" customWidth="1"/>
    <col min="17" max="16384" width="9.140625" style="14" customWidth="1"/>
  </cols>
  <sheetData>
    <row r="3" spans="8:9" ht="15.75">
      <c r="H3" s="11"/>
      <c r="I3" s="75" t="s">
        <v>765</v>
      </c>
    </row>
    <row r="4" spans="3:8" ht="15.75">
      <c r="C4" s="318"/>
      <c r="D4" s="319"/>
      <c r="E4" s="319"/>
      <c r="F4" s="319"/>
      <c r="G4" s="319"/>
      <c r="H4" s="319"/>
    </row>
    <row r="5" spans="3:9" ht="23.25" customHeight="1">
      <c r="C5" s="885" t="s">
        <v>654</v>
      </c>
      <c r="D5" s="885"/>
      <c r="E5" s="885"/>
      <c r="F5" s="885"/>
      <c r="G5" s="885"/>
      <c r="H5" s="885"/>
      <c r="I5" s="885"/>
    </row>
    <row r="6" spans="3:9" ht="13.5" customHeight="1">
      <c r="C6" s="320"/>
      <c r="D6" s="320"/>
      <c r="E6" s="320"/>
      <c r="F6" s="320"/>
      <c r="G6" s="320"/>
      <c r="H6" s="320"/>
      <c r="I6" s="72"/>
    </row>
    <row r="7" spans="3:8" ht="15.75" customHeight="1">
      <c r="C7" s="321"/>
      <c r="D7" s="321"/>
      <c r="E7" s="321"/>
      <c r="F7" s="321"/>
      <c r="G7" s="322"/>
      <c r="H7" s="322"/>
    </row>
    <row r="8" spans="3:9" ht="16.5" thickBot="1">
      <c r="C8" s="321"/>
      <c r="D8" s="321"/>
      <c r="E8" s="328"/>
      <c r="F8" s="321"/>
      <c r="G8" s="321"/>
      <c r="I8" s="323" t="s">
        <v>60</v>
      </c>
    </row>
    <row r="9" spans="3:9" ht="32.25" customHeight="1">
      <c r="C9" s="886" t="s">
        <v>2</v>
      </c>
      <c r="D9" s="888" t="s">
        <v>99</v>
      </c>
      <c r="E9" s="784" t="s">
        <v>819</v>
      </c>
      <c r="F9" s="771" t="s">
        <v>820</v>
      </c>
      <c r="G9" s="771" t="s">
        <v>821</v>
      </c>
      <c r="H9" s="771" t="s">
        <v>822</v>
      </c>
      <c r="I9" s="777" t="s">
        <v>823</v>
      </c>
    </row>
    <row r="10" spans="3:10" ht="29.25" customHeight="1" thickBot="1">
      <c r="C10" s="887"/>
      <c r="D10" s="889"/>
      <c r="E10" s="785"/>
      <c r="F10" s="772"/>
      <c r="G10" s="772"/>
      <c r="H10" s="772"/>
      <c r="I10" s="778"/>
      <c r="J10" s="27"/>
    </row>
    <row r="11" spans="2:10" ht="19.5" customHeight="1">
      <c r="B11" s="27"/>
      <c r="C11" s="331"/>
      <c r="D11" s="879" t="s">
        <v>42</v>
      </c>
      <c r="E11" s="879"/>
      <c r="F11" s="879"/>
      <c r="G11" s="879"/>
      <c r="H11" s="879"/>
      <c r="I11" s="880"/>
      <c r="J11" s="27"/>
    </row>
    <row r="12" spans="3:10" ht="19.5" customHeight="1">
      <c r="C12" s="217" t="s">
        <v>101</v>
      </c>
      <c r="D12" s="496" t="s">
        <v>862</v>
      </c>
      <c r="E12" s="677"/>
      <c r="F12" s="678"/>
      <c r="G12" s="678"/>
      <c r="H12" s="678"/>
      <c r="I12" s="679">
        <v>3160000</v>
      </c>
      <c r="J12" s="27"/>
    </row>
    <row r="13" spans="3:10" ht="19.5" customHeight="1">
      <c r="C13" s="217" t="s">
        <v>102</v>
      </c>
      <c r="D13" s="497" t="s">
        <v>863</v>
      </c>
      <c r="E13" s="677">
        <v>397750</v>
      </c>
      <c r="F13" s="678">
        <v>125000</v>
      </c>
      <c r="G13" s="678">
        <v>250000</v>
      </c>
      <c r="H13" s="678">
        <v>375000</v>
      </c>
      <c r="I13" s="679">
        <v>500000</v>
      </c>
      <c r="J13" s="27"/>
    </row>
    <row r="14" spans="3:10" ht="19.5" customHeight="1">
      <c r="C14" s="217" t="s">
        <v>103</v>
      </c>
      <c r="D14" s="497" t="s">
        <v>864</v>
      </c>
      <c r="E14" s="677">
        <v>714554</v>
      </c>
      <c r="F14" s="678">
        <v>225000</v>
      </c>
      <c r="G14" s="678">
        <v>450000</v>
      </c>
      <c r="H14" s="678">
        <v>675000</v>
      </c>
      <c r="I14" s="679">
        <v>900000</v>
      </c>
      <c r="J14" s="27"/>
    </row>
    <row r="15" spans="3:10" ht="19.5" customHeight="1">
      <c r="C15" s="217" t="s">
        <v>104</v>
      </c>
      <c r="D15" s="496" t="s">
        <v>865</v>
      </c>
      <c r="E15" s="677">
        <v>1124500</v>
      </c>
      <c r="F15" s="678">
        <v>226000</v>
      </c>
      <c r="G15" s="678">
        <v>3626000</v>
      </c>
      <c r="H15" s="678">
        <v>3638500</v>
      </c>
      <c r="I15" s="679">
        <v>4288500</v>
      </c>
      <c r="J15" s="27"/>
    </row>
    <row r="16" spans="3:10" ht="19.5" customHeight="1">
      <c r="C16" s="217" t="s">
        <v>105</v>
      </c>
      <c r="D16" s="497" t="s">
        <v>866</v>
      </c>
      <c r="E16" s="677">
        <v>191200</v>
      </c>
      <c r="F16" s="678">
        <v>186700</v>
      </c>
      <c r="G16" s="678">
        <v>4731100</v>
      </c>
      <c r="H16" s="678">
        <v>4942500</v>
      </c>
      <c r="I16" s="679">
        <v>5137100</v>
      </c>
      <c r="J16" s="27"/>
    </row>
    <row r="17" spans="3:10" ht="19.5" customHeight="1">
      <c r="C17" s="217" t="s">
        <v>106</v>
      </c>
      <c r="D17" s="496" t="s">
        <v>867</v>
      </c>
      <c r="E17" s="677">
        <v>9400</v>
      </c>
      <c r="F17" s="678">
        <v>3000</v>
      </c>
      <c r="G17" s="678">
        <v>6000</v>
      </c>
      <c r="H17" s="678">
        <v>9000</v>
      </c>
      <c r="I17" s="679">
        <v>12000</v>
      </c>
      <c r="J17" s="27"/>
    </row>
    <row r="18" spans="3:10" ht="19.5" customHeight="1">
      <c r="C18" s="217" t="s">
        <v>107</v>
      </c>
      <c r="D18" s="496"/>
      <c r="E18" s="677">
        <v>22546</v>
      </c>
      <c r="F18" s="678">
        <v>6000</v>
      </c>
      <c r="G18" s="678">
        <v>12000</v>
      </c>
      <c r="H18" s="678">
        <v>18000</v>
      </c>
      <c r="I18" s="679">
        <v>24000</v>
      </c>
      <c r="J18" s="27"/>
    </row>
    <row r="19" spans="3:10" ht="19.5" customHeight="1">
      <c r="C19" s="217" t="s">
        <v>108</v>
      </c>
      <c r="D19" s="497" t="s">
        <v>868</v>
      </c>
      <c r="E19" s="677">
        <v>102500</v>
      </c>
      <c r="F19" s="678">
        <v>30000</v>
      </c>
      <c r="G19" s="678">
        <v>60000</v>
      </c>
      <c r="H19" s="678">
        <v>90000</v>
      </c>
      <c r="I19" s="679">
        <v>120000</v>
      </c>
      <c r="J19" s="27"/>
    </row>
    <row r="20" spans="3:10" ht="19.5" customHeight="1">
      <c r="C20" s="217" t="s">
        <v>64</v>
      </c>
      <c r="D20" s="497" t="s">
        <v>869</v>
      </c>
      <c r="E20" s="677">
        <v>13500</v>
      </c>
      <c r="F20" s="678">
        <v>4000</v>
      </c>
      <c r="G20" s="678">
        <v>8000</v>
      </c>
      <c r="H20" s="678">
        <v>12000</v>
      </c>
      <c r="I20" s="679">
        <v>16000</v>
      </c>
      <c r="J20" s="27"/>
    </row>
    <row r="21" spans="3:10" ht="19.5" customHeight="1">
      <c r="C21" s="333" t="s">
        <v>870</v>
      </c>
      <c r="D21" s="656" t="s">
        <v>875</v>
      </c>
      <c r="E21" s="680">
        <v>178900</v>
      </c>
      <c r="F21" s="681">
        <v>45000</v>
      </c>
      <c r="G21" s="681">
        <v>90000</v>
      </c>
      <c r="H21" s="681">
        <v>135900</v>
      </c>
      <c r="I21" s="682">
        <v>178900</v>
      </c>
      <c r="J21" s="27"/>
    </row>
    <row r="22" spans="3:10" ht="19.5" customHeight="1">
      <c r="C22" s="333" t="s">
        <v>871</v>
      </c>
      <c r="D22" s="656" t="s">
        <v>876</v>
      </c>
      <c r="E22" s="680">
        <v>50400</v>
      </c>
      <c r="F22" s="681">
        <v>12600</v>
      </c>
      <c r="G22" s="681">
        <v>25200</v>
      </c>
      <c r="H22" s="681">
        <v>37800</v>
      </c>
      <c r="I22" s="682">
        <v>50400</v>
      </c>
      <c r="J22" s="27"/>
    </row>
    <row r="23" spans="3:10" ht="19.5" customHeight="1">
      <c r="C23" s="333" t="s">
        <v>872</v>
      </c>
      <c r="D23" s="656" t="s">
        <v>877</v>
      </c>
      <c r="E23" s="680">
        <v>270700</v>
      </c>
      <c r="F23" s="681">
        <v>67000</v>
      </c>
      <c r="G23" s="681">
        <v>135000</v>
      </c>
      <c r="H23" s="681">
        <v>203700</v>
      </c>
      <c r="I23" s="682">
        <v>270700</v>
      </c>
      <c r="J23" s="27"/>
    </row>
    <row r="24" spans="3:10" ht="19.5" customHeight="1">
      <c r="C24" s="333" t="s">
        <v>873</v>
      </c>
      <c r="D24" s="656" t="s">
        <v>878</v>
      </c>
      <c r="E24" s="677">
        <v>184697359</v>
      </c>
      <c r="F24" s="678">
        <v>98285700</v>
      </c>
      <c r="G24" s="678">
        <v>113581700</v>
      </c>
      <c r="H24" s="678">
        <v>120119600</v>
      </c>
      <c r="I24" s="678">
        <v>200542700</v>
      </c>
      <c r="J24" s="27"/>
    </row>
    <row r="25" spans="3:10" ht="19.5" customHeight="1" thickBot="1">
      <c r="C25" s="333" t="s">
        <v>874</v>
      </c>
      <c r="D25" s="498" t="s">
        <v>879</v>
      </c>
      <c r="E25" s="683">
        <v>19744331</v>
      </c>
      <c r="F25" s="683">
        <v>7525000</v>
      </c>
      <c r="G25" s="683">
        <v>9850000</v>
      </c>
      <c r="H25" s="683">
        <v>11375000</v>
      </c>
      <c r="I25" s="683">
        <v>17700000</v>
      </c>
      <c r="J25" s="27"/>
    </row>
    <row r="26" spans="3:10" ht="19.5" customHeight="1" thickBot="1">
      <c r="C26" s="335"/>
      <c r="D26" s="336" t="s">
        <v>657</v>
      </c>
      <c r="E26" s="684">
        <f>SUM(E12:E25)</f>
        <v>207517640</v>
      </c>
      <c r="F26" s="684">
        <f>SUM(F12:F25)</f>
        <v>106741000</v>
      </c>
      <c r="G26" s="684">
        <f>SUM(G12:G25)</f>
        <v>132825000</v>
      </c>
      <c r="H26" s="684">
        <f>SUM(H12:H25)</f>
        <v>141632000</v>
      </c>
      <c r="I26" s="684">
        <f>SUM(I12:I25)</f>
        <v>232900300</v>
      </c>
      <c r="J26" s="27"/>
    </row>
    <row r="27" spans="2:10" ht="19.5" customHeight="1">
      <c r="B27" s="27"/>
      <c r="C27" s="334"/>
      <c r="D27" s="881" t="s">
        <v>43</v>
      </c>
      <c r="E27" s="881"/>
      <c r="F27" s="881"/>
      <c r="G27" s="881"/>
      <c r="H27" s="881"/>
      <c r="I27" s="882"/>
      <c r="J27" s="27"/>
    </row>
    <row r="28" spans="2:10" ht="19.5" customHeight="1">
      <c r="B28" s="27"/>
      <c r="C28" s="217" t="s">
        <v>82</v>
      </c>
      <c r="D28" s="496" t="s">
        <v>880</v>
      </c>
      <c r="E28" s="677">
        <v>310883</v>
      </c>
      <c r="F28" s="678">
        <v>100000</v>
      </c>
      <c r="G28" s="678">
        <v>200000</v>
      </c>
      <c r="H28" s="678">
        <v>300000</v>
      </c>
      <c r="I28" s="679">
        <v>400000</v>
      </c>
      <c r="J28" s="27"/>
    </row>
    <row r="29" spans="3:10" ht="19.5" customHeight="1">
      <c r="C29" s="217" t="s">
        <v>85</v>
      </c>
      <c r="D29" s="496" t="s">
        <v>881</v>
      </c>
      <c r="E29" s="677">
        <v>674000</v>
      </c>
      <c r="F29" s="678">
        <v>150000</v>
      </c>
      <c r="G29" s="678">
        <v>300000</v>
      </c>
      <c r="H29" s="678">
        <v>450000</v>
      </c>
      <c r="I29" s="679">
        <v>600000</v>
      </c>
      <c r="J29" s="27"/>
    </row>
    <row r="30" spans="3:10" ht="19.5" customHeight="1">
      <c r="C30" s="217" t="s">
        <v>86</v>
      </c>
      <c r="D30" s="496" t="s">
        <v>882</v>
      </c>
      <c r="E30" s="677"/>
      <c r="F30" s="678"/>
      <c r="G30" s="678"/>
      <c r="H30" s="678"/>
      <c r="I30" s="679"/>
      <c r="J30" s="27"/>
    </row>
    <row r="31" spans="3:10" ht="19.5" customHeight="1">
      <c r="C31" s="217" t="s">
        <v>91</v>
      </c>
      <c r="D31" s="497" t="s">
        <v>883</v>
      </c>
      <c r="E31" s="677"/>
      <c r="F31" s="678">
        <v>28000</v>
      </c>
      <c r="G31" s="678">
        <v>440200</v>
      </c>
      <c r="H31" s="678">
        <v>908400</v>
      </c>
      <c r="I31" s="679">
        <v>922400</v>
      </c>
      <c r="J31" s="27"/>
    </row>
    <row r="32" spans="3:10" ht="19.5" customHeight="1">
      <c r="C32" s="217" t="s">
        <v>92</v>
      </c>
      <c r="D32" s="497" t="s">
        <v>884</v>
      </c>
      <c r="E32" s="677">
        <v>2000000</v>
      </c>
      <c r="F32" s="685">
        <v>7500000</v>
      </c>
      <c r="G32" s="678">
        <v>7500000</v>
      </c>
      <c r="H32" s="678">
        <v>7500000</v>
      </c>
      <c r="I32" s="679">
        <v>7500000</v>
      </c>
      <c r="J32" s="27"/>
    </row>
    <row r="33" spans="3:10" ht="19.5" customHeight="1">
      <c r="C33" s="217" t="s">
        <v>93</v>
      </c>
      <c r="D33" s="496"/>
      <c r="E33" s="677"/>
      <c r="F33" s="678"/>
      <c r="G33" s="678"/>
      <c r="H33" s="678"/>
      <c r="I33" s="679"/>
      <c r="J33" s="27"/>
    </row>
    <row r="34" spans="3:10" ht="19.5" customHeight="1">
      <c r="C34" s="217" t="s">
        <v>94</v>
      </c>
      <c r="D34" s="497"/>
      <c r="E34" s="677"/>
      <c r="F34" s="678"/>
      <c r="G34" s="678"/>
      <c r="H34" s="678"/>
      <c r="I34" s="679"/>
      <c r="J34" s="27"/>
    </row>
    <row r="35" spans="3:10" ht="19.5" customHeight="1">
      <c r="C35" s="217" t="s">
        <v>194</v>
      </c>
      <c r="D35" s="497"/>
      <c r="E35" s="677"/>
      <c r="F35" s="678"/>
      <c r="G35" s="678"/>
      <c r="H35" s="678"/>
      <c r="I35" s="679"/>
      <c r="J35" s="27"/>
    </row>
    <row r="36" spans="3:10" ht="19.5" customHeight="1">
      <c r="C36" s="217" t="s">
        <v>95</v>
      </c>
      <c r="D36" s="496"/>
      <c r="E36" s="677"/>
      <c r="F36" s="678"/>
      <c r="G36" s="678"/>
      <c r="H36" s="678"/>
      <c r="I36" s="679"/>
      <c r="J36" s="27"/>
    </row>
    <row r="37" spans="3:10" ht="19.5" customHeight="1" thickBot="1">
      <c r="C37" s="329" t="s">
        <v>735</v>
      </c>
      <c r="D37" s="499"/>
      <c r="E37" s="686"/>
      <c r="F37" s="687"/>
      <c r="G37" s="687"/>
      <c r="H37" s="687"/>
      <c r="I37" s="688"/>
      <c r="J37" s="27"/>
    </row>
    <row r="38" spans="3:10" ht="19.5" customHeight="1" thickBot="1">
      <c r="C38" s="335"/>
      <c r="D38" s="339" t="s">
        <v>655</v>
      </c>
      <c r="E38" s="689">
        <f>SUM(E28:E37)</f>
        <v>2984883</v>
      </c>
      <c r="F38" s="689">
        <f>SUM(F28:F37)</f>
        <v>7778000</v>
      </c>
      <c r="G38" s="689">
        <f>SUM(G28:G37)</f>
        <v>8440200</v>
      </c>
      <c r="H38" s="689">
        <f>SUM(H28:H37)</f>
        <v>9158400</v>
      </c>
      <c r="I38" s="689">
        <f>SUM(I28:I37)</f>
        <v>9422400</v>
      </c>
      <c r="J38" s="27"/>
    </row>
    <row r="39" spans="3:15" ht="19.5" customHeight="1">
      <c r="C39" s="337"/>
      <c r="D39" s="338" t="s">
        <v>44</v>
      </c>
      <c r="E39" s="338"/>
      <c r="F39" s="312"/>
      <c r="G39" s="312"/>
      <c r="H39" s="312"/>
      <c r="I39" s="332"/>
      <c r="J39" s="27"/>
      <c r="K39" s="27"/>
      <c r="L39" s="27"/>
      <c r="M39" s="27"/>
      <c r="N39" s="27"/>
      <c r="O39" s="27"/>
    </row>
    <row r="40" spans="2:9" ht="19.5" customHeight="1">
      <c r="B40" s="311"/>
      <c r="C40" s="333" t="s">
        <v>82</v>
      </c>
      <c r="D40" s="500"/>
      <c r="E40" s="677"/>
      <c r="F40" s="678"/>
      <c r="G40" s="678"/>
      <c r="H40" s="678"/>
      <c r="I40" s="679"/>
    </row>
    <row r="41" spans="2:9" ht="19.5" customHeight="1">
      <c r="B41" s="311"/>
      <c r="C41" s="413" t="s">
        <v>85</v>
      </c>
      <c r="D41" s="500"/>
      <c r="E41" s="690"/>
      <c r="F41" s="678"/>
      <c r="G41" s="678"/>
      <c r="H41" s="691"/>
      <c r="I41" s="692"/>
    </row>
    <row r="42" spans="2:9" ht="19.5" customHeight="1" thickBot="1">
      <c r="B42" s="311"/>
      <c r="C42" s="412" t="s">
        <v>735</v>
      </c>
      <c r="D42" s="496"/>
      <c r="E42" s="693"/>
      <c r="F42" s="687"/>
      <c r="G42" s="694"/>
      <c r="H42" s="687"/>
      <c r="I42" s="688"/>
    </row>
    <row r="43" spans="2:10" ht="19.5" customHeight="1" thickBot="1">
      <c r="B43" s="311"/>
      <c r="C43" s="326"/>
      <c r="D43" s="330" t="s">
        <v>656</v>
      </c>
      <c r="E43" s="695">
        <f>SUM(E40:E42)</f>
        <v>0</v>
      </c>
      <c r="F43" s="695">
        <f>SUM(F40:F42)</f>
        <v>0</v>
      </c>
      <c r="G43" s="695">
        <f>SUM(G40:G42)</f>
        <v>0</v>
      </c>
      <c r="H43" s="695">
        <f>SUM(H40:H42)</f>
        <v>0</v>
      </c>
      <c r="I43" s="695">
        <f>SUM(I40:I42)</f>
        <v>0</v>
      </c>
      <c r="J43" s="27"/>
    </row>
    <row r="44" spans="2:10" ht="19.5" customHeight="1" thickBot="1">
      <c r="B44" s="27"/>
      <c r="C44" s="883" t="s">
        <v>746</v>
      </c>
      <c r="D44" s="884"/>
      <c r="E44" s="696">
        <f>(E26+E38+E43)</f>
        <v>210502523</v>
      </c>
      <c r="F44" s="696">
        <f>(F26+F38+F43)</f>
        <v>114519000</v>
      </c>
      <c r="G44" s="696">
        <f>(G26+G38+G43)</f>
        <v>141265200</v>
      </c>
      <c r="H44" s="696">
        <f>(H26+H38+H43)</f>
        <v>150790400</v>
      </c>
      <c r="I44" s="696">
        <f>(I26+I38+I43)</f>
        <v>242322700</v>
      </c>
      <c r="J44" s="27"/>
    </row>
    <row r="45" spans="3:8" ht="15.75">
      <c r="C45" s="35" t="s">
        <v>523</v>
      </c>
      <c r="E45" s="324"/>
      <c r="F45" s="325"/>
      <c r="G45" s="325"/>
      <c r="H45" s="325"/>
    </row>
    <row r="46" spans="3:8" ht="15.75">
      <c r="C46" s="326"/>
      <c r="D46" s="327"/>
      <c r="E46" s="324"/>
      <c r="F46" s="325"/>
      <c r="G46" s="325"/>
      <c r="H46" s="325"/>
    </row>
    <row r="47" ht="15.75">
      <c r="C47" s="72"/>
    </row>
  </sheetData>
  <sheetProtection/>
  <mergeCells count="11">
    <mergeCell ref="I9:I10"/>
    <mergeCell ref="H9:H10"/>
    <mergeCell ref="D11:I11"/>
    <mergeCell ref="D27:I27"/>
    <mergeCell ref="C44:D44"/>
    <mergeCell ref="C5:I5"/>
    <mergeCell ref="C9:C10"/>
    <mergeCell ref="D9:D10"/>
    <mergeCell ref="E9:E10"/>
    <mergeCell ref="F9:F10"/>
    <mergeCell ref="G9:G10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portrait" paperSize="8" scale="88" r:id="rId1"/>
  <ignoredErrors>
    <ignoredError sqref="C28:C41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3:N43"/>
  <sheetViews>
    <sheetView zoomScale="75" zoomScaleNormal="75" zoomScalePageLayoutView="0" workbookViewId="0" topLeftCell="A4">
      <selection activeCell="I35" sqref="I35:L43"/>
    </sheetView>
  </sheetViews>
  <sheetFormatPr defaultColWidth="9.140625" defaultRowHeight="12.75"/>
  <cols>
    <col min="1" max="1" width="9.140625" style="21" customWidth="1"/>
    <col min="2" max="2" width="12.140625" style="21" customWidth="1"/>
    <col min="3" max="3" width="45.28125" style="21" customWidth="1"/>
    <col min="4" max="4" width="16.28125" style="21" customWidth="1"/>
    <col min="5" max="6" width="16.140625" style="21" customWidth="1"/>
    <col min="7" max="7" width="22.140625" style="21" customWidth="1"/>
    <col min="8" max="8" width="41.7109375" style="21" customWidth="1"/>
    <col min="9" max="13" width="23.7109375" style="21" customWidth="1"/>
    <col min="14" max="14" width="3.00390625" style="21" customWidth="1"/>
    <col min="15" max="16384" width="9.140625" style="21" customWidth="1"/>
  </cols>
  <sheetData>
    <row r="2" s="22" customFormat="1" ht="14.25"/>
    <row r="3" spans="2:13" s="22" customFormat="1" ht="15.7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 t="s">
        <v>766</v>
      </c>
    </row>
    <row r="4" spans="2:13" s="22" customFormat="1" ht="15.7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3" s="22" customFormat="1" ht="15.75">
      <c r="B5" s="754" t="s">
        <v>771</v>
      </c>
      <c r="C5" s="754"/>
      <c r="D5" s="754"/>
      <c r="E5" s="754"/>
      <c r="F5" s="754"/>
      <c r="G5" s="754"/>
      <c r="H5" s="754"/>
      <c r="I5" s="754"/>
      <c r="J5" s="754"/>
      <c r="K5" s="754"/>
      <c r="L5" s="754"/>
      <c r="M5" s="754"/>
    </row>
    <row r="6" spans="2:13" s="22" customFormat="1" ht="15" customHeight="1">
      <c r="B6" s="92"/>
      <c r="C6" s="15"/>
      <c r="D6" s="94"/>
      <c r="E6" s="94"/>
      <c r="F6" s="94"/>
      <c r="G6" s="94"/>
      <c r="H6" s="92"/>
      <c r="I6" s="92"/>
      <c r="J6" s="92"/>
      <c r="K6" s="92"/>
      <c r="L6" s="92"/>
      <c r="M6" s="92"/>
    </row>
    <row r="7" spans="2:13" s="22" customFormat="1" ht="16.5" thickBot="1">
      <c r="B7" s="92"/>
      <c r="C7" s="92"/>
      <c r="D7" s="92"/>
      <c r="E7" s="92"/>
      <c r="F7" s="92"/>
      <c r="G7" s="92"/>
      <c r="H7" s="92"/>
      <c r="I7" s="92"/>
      <c r="J7" s="92"/>
      <c r="K7" s="95"/>
      <c r="L7" s="92"/>
      <c r="M7" s="93" t="s">
        <v>522</v>
      </c>
    </row>
    <row r="8" spans="2:13" s="22" customFormat="1" ht="63" customHeight="1">
      <c r="B8" s="108" t="s">
        <v>87</v>
      </c>
      <c r="C8" s="109" t="s">
        <v>605</v>
      </c>
      <c r="D8" s="110" t="s">
        <v>88</v>
      </c>
      <c r="E8" s="110" t="s">
        <v>89</v>
      </c>
      <c r="F8" s="110" t="s">
        <v>90</v>
      </c>
      <c r="G8" s="110" t="s">
        <v>602</v>
      </c>
      <c r="H8" s="111" t="s">
        <v>603</v>
      </c>
      <c r="I8" s="110" t="s">
        <v>604</v>
      </c>
      <c r="J8" s="110" t="s">
        <v>824</v>
      </c>
      <c r="K8" s="110" t="s">
        <v>825</v>
      </c>
      <c r="L8" s="110" t="s">
        <v>826</v>
      </c>
      <c r="M8" s="112" t="s">
        <v>827</v>
      </c>
    </row>
    <row r="9" spans="2:13" s="22" customFormat="1" ht="16.5" thickBot="1">
      <c r="B9" s="113" t="s">
        <v>82</v>
      </c>
      <c r="C9" s="114" t="s">
        <v>85</v>
      </c>
      <c r="D9" s="115" t="s">
        <v>86</v>
      </c>
      <c r="E9" s="115" t="s">
        <v>91</v>
      </c>
      <c r="F9" s="114" t="s">
        <v>92</v>
      </c>
      <c r="G9" s="115" t="s">
        <v>93</v>
      </c>
      <c r="H9" s="114" t="s">
        <v>94</v>
      </c>
      <c r="I9" s="115" t="s">
        <v>194</v>
      </c>
      <c r="J9" s="115" t="s">
        <v>95</v>
      </c>
      <c r="K9" s="114" t="s">
        <v>96</v>
      </c>
      <c r="L9" s="115" t="s">
        <v>97</v>
      </c>
      <c r="M9" s="116" t="s">
        <v>98</v>
      </c>
    </row>
    <row r="10" spans="2:13" ht="24.75" customHeight="1">
      <c r="B10" s="890">
        <v>1</v>
      </c>
      <c r="C10" s="893"/>
      <c r="D10" s="96"/>
      <c r="E10" s="96"/>
      <c r="F10" s="446"/>
      <c r="G10" s="446"/>
      <c r="H10" s="97" t="s">
        <v>83</v>
      </c>
      <c r="I10" s="516"/>
      <c r="J10" s="502"/>
      <c r="K10" s="502"/>
      <c r="L10" s="446"/>
      <c r="M10" s="503"/>
    </row>
    <row r="11" spans="2:13" ht="24.75" customHeight="1">
      <c r="B11" s="891"/>
      <c r="C11" s="894"/>
      <c r="D11" s="98"/>
      <c r="E11" s="98"/>
      <c r="F11" s="447"/>
      <c r="G11" s="447"/>
      <c r="H11" s="99" t="s">
        <v>84</v>
      </c>
      <c r="I11" s="517"/>
      <c r="J11" s="504"/>
      <c r="K11" s="504"/>
      <c r="L11" s="447"/>
      <c r="M11" s="505"/>
    </row>
    <row r="12" spans="2:13" ht="24.75" customHeight="1">
      <c r="B12" s="891"/>
      <c r="C12" s="894"/>
      <c r="D12" s="98"/>
      <c r="E12" s="98"/>
      <c r="F12" s="447"/>
      <c r="G12" s="447"/>
      <c r="H12" s="99" t="s">
        <v>204</v>
      </c>
      <c r="I12" s="517"/>
      <c r="J12" s="504"/>
      <c r="K12" s="504"/>
      <c r="L12" s="447"/>
      <c r="M12" s="505"/>
    </row>
    <row r="13" spans="2:14" ht="24.75" customHeight="1" thickBot="1">
      <c r="B13" s="892"/>
      <c r="C13" s="895"/>
      <c r="D13" s="100"/>
      <c r="E13" s="100"/>
      <c r="F13" s="448"/>
      <c r="G13" s="448"/>
      <c r="H13" s="101" t="s">
        <v>23</v>
      </c>
      <c r="I13" s="518"/>
      <c r="J13" s="506"/>
      <c r="K13" s="506"/>
      <c r="L13" s="448"/>
      <c r="M13" s="507"/>
      <c r="N13" s="408"/>
    </row>
    <row r="14" spans="2:13" ht="24.75" customHeight="1">
      <c r="B14" s="890">
        <v>2</v>
      </c>
      <c r="C14" s="893"/>
      <c r="D14" s="102"/>
      <c r="E14" s="102"/>
      <c r="F14" s="449"/>
      <c r="G14" s="449"/>
      <c r="H14" s="103" t="s">
        <v>83</v>
      </c>
      <c r="I14" s="519"/>
      <c r="J14" s="508"/>
      <c r="K14" s="508"/>
      <c r="L14" s="449"/>
      <c r="M14" s="509"/>
    </row>
    <row r="15" spans="2:13" ht="24.75" customHeight="1">
      <c r="B15" s="891"/>
      <c r="C15" s="894"/>
      <c r="D15" s="98"/>
      <c r="E15" s="98"/>
      <c r="F15" s="447"/>
      <c r="G15" s="447"/>
      <c r="H15" s="99" t="s">
        <v>84</v>
      </c>
      <c r="I15" s="517"/>
      <c r="J15" s="504"/>
      <c r="K15" s="504"/>
      <c r="L15" s="447"/>
      <c r="M15" s="505"/>
    </row>
    <row r="16" spans="2:13" ht="24.75" customHeight="1">
      <c r="B16" s="891"/>
      <c r="C16" s="894"/>
      <c r="D16" s="98"/>
      <c r="E16" s="98"/>
      <c r="F16" s="447"/>
      <c r="G16" s="447"/>
      <c r="H16" s="99" t="s">
        <v>204</v>
      </c>
      <c r="I16" s="517"/>
      <c r="J16" s="504"/>
      <c r="K16" s="504"/>
      <c r="L16" s="447"/>
      <c r="M16" s="505"/>
    </row>
    <row r="17" spans="2:13" ht="24.75" customHeight="1" thickBot="1">
      <c r="B17" s="892"/>
      <c r="C17" s="895"/>
      <c r="D17" s="100"/>
      <c r="E17" s="100"/>
      <c r="F17" s="448"/>
      <c r="G17" s="448"/>
      <c r="H17" s="101" t="s">
        <v>23</v>
      </c>
      <c r="I17" s="518"/>
      <c r="J17" s="506"/>
      <c r="K17" s="506"/>
      <c r="L17" s="448"/>
      <c r="M17" s="510"/>
    </row>
    <row r="18" spans="2:13" ht="24.75" customHeight="1">
      <c r="B18" s="890">
        <v>3</v>
      </c>
      <c r="C18" s="893"/>
      <c r="D18" s="96"/>
      <c r="E18" s="96"/>
      <c r="F18" s="446"/>
      <c r="G18" s="446"/>
      <c r="H18" s="97" t="s">
        <v>83</v>
      </c>
      <c r="I18" s="516"/>
      <c r="J18" s="502"/>
      <c r="K18" s="502"/>
      <c r="L18" s="446"/>
      <c r="M18" s="503"/>
    </row>
    <row r="19" spans="2:13" ht="24.75" customHeight="1">
      <c r="B19" s="891"/>
      <c r="C19" s="894"/>
      <c r="D19" s="98"/>
      <c r="E19" s="98"/>
      <c r="F19" s="447"/>
      <c r="G19" s="447"/>
      <c r="H19" s="99" t="s">
        <v>84</v>
      </c>
      <c r="I19" s="517"/>
      <c r="J19" s="504"/>
      <c r="K19" s="504"/>
      <c r="L19" s="447"/>
      <c r="M19" s="505"/>
    </row>
    <row r="20" spans="2:13" ht="24.75" customHeight="1">
      <c r="B20" s="891"/>
      <c r="C20" s="894"/>
      <c r="D20" s="98"/>
      <c r="E20" s="98"/>
      <c r="F20" s="447"/>
      <c r="G20" s="447"/>
      <c r="H20" s="99" t="s">
        <v>204</v>
      </c>
      <c r="I20" s="517"/>
      <c r="J20" s="504"/>
      <c r="K20" s="504"/>
      <c r="L20" s="447"/>
      <c r="M20" s="505"/>
    </row>
    <row r="21" spans="2:13" ht="24.75" customHeight="1" thickBot="1">
      <c r="B21" s="892"/>
      <c r="C21" s="895"/>
      <c r="D21" s="410"/>
      <c r="E21" s="410"/>
      <c r="F21" s="450"/>
      <c r="G21" s="450"/>
      <c r="H21" s="411" t="s">
        <v>23</v>
      </c>
      <c r="I21" s="520"/>
      <c r="J21" s="511"/>
      <c r="K21" s="511"/>
      <c r="L21" s="450"/>
      <c r="M21" s="512"/>
    </row>
    <row r="22" spans="2:13" ht="24.75" customHeight="1">
      <c r="B22" s="890">
        <v>4</v>
      </c>
      <c r="C22" s="893"/>
      <c r="D22" s="102"/>
      <c r="E22" s="102"/>
      <c r="F22" s="449"/>
      <c r="G22" s="449"/>
      <c r="H22" s="103" t="s">
        <v>83</v>
      </c>
      <c r="I22" s="519"/>
      <c r="J22" s="508"/>
      <c r="K22" s="508"/>
      <c r="L22" s="449"/>
      <c r="M22" s="509"/>
    </row>
    <row r="23" spans="2:13" ht="24.75" customHeight="1">
      <c r="B23" s="891"/>
      <c r="C23" s="894"/>
      <c r="D23" s="98"/>
      <c r="E23" s="98"/>
      <c r="F23" s="447"/>
      <c r="G23" s="447"/>
      <c r="H23" s="99" t="s">
        <v>84</v>
      </c>
      <c r="I23" s="517"/>
      <c r="J23" s="504"/>
      <c r="K23" s="504"/>
      <c r="L23" s="447"/>
      <c r="M23" s="505"/>
    </row>
    <row r="24" spans="2:13" ht="24.75" customHeight="1">
      <c r="B24" s="891"/>
      <c r="C24" s="894"/>
      <c r="D24" s="104"/>
      <c r="E24" s="104"/>
      <c r="F24" s="451"/>
      <c r="G24" s="451"/>
      <c r="H24" s="105" t="s">
        <v>204</v>
      </c>
      <c r="I24" s="521"/>
      <c r="J24" s="513"/>
      <c r="K24" s="513"/>
      <c r="L24" s="451"/>
      <c r="M24" s="514"/>
    </row>
    <row r="25" spans="2:14" ht="24.75" customHeight="1" thickBot="1">
      <c r="B25" s="892"/>
      <c r="C25" s="895"/>
      <c r="D25" s="100"/>
      <c r="E25" s="100"/>
      <c r="F25" s="448"/>
      <c r="G25" s="448"/>
      <c r="H25" s="101" t="s">
        <v>23</v>
      </c>
      <c r="I25" s="518"/>
      <c r="J25" s="506"/>
      <c r="K25" s="506"/>
      <c r="L25" s="448"/>
      <c r="M25" s="510"/>
      <c r="N25" s="408"/>
    </row>
    <row r="26" spans="2:13" ht="24.75" customHeight="1">
      <c r="B26" s="890">
        <v>5</v>
      </c>
      <c r="C26" s="893"/>
      <c r="D26" s="96"/>
      <c r="E26" s="96"/>
      <c r="F26" s="446"/>
      <c r="G26" s="446"/>
      <c r="H26" s="97" t="s">
        <v>83</v>
      </c>
      <c r="I26" s="516"/>
      <c r="J26" s="502"/>
      <c r="K26" s="502"/>
      <c r="L26" s="446"/>
      <c r="M26" s="503"/>
    </row>
    <row r="27" spans="2:13" ht="24.75" customHeight="1">
      <c r="B27" s="891"/>
      <c r="C27" s="894"/>
      <c r="D27" s="98"/>
      <c r="E27" s="98"/>
      <c r="F27" s="447"/>
      <c r="G27" s="447"/>
      <c r="H27" s="99" t="s">
        <v>84</v>
      </c>
      <c r="I27" s="517"/>
      <c r="J27" s="504"/>
      <c r="K27" s="504"/>
      <c r="L27" s="447"/>
      <c r="M27" s="505"/>
    </row>
    <row r="28" spans="2:13" ht="24.75" customHeight="1">
      <c r="B28" s="891"/>
      <c r="C28" s="894"/>
      <c r="D28" s="98"/>
      <c r="E28" s="98"/>
      <c r="F28" s="447"/>
      <c r="G28" s="447"/>
      <c r="H28" s="99" t="s">
        <v>204</v>
      </c>
      <c r="I28" s="517"/>
      <c r="J28" s="504"/>
      <c r="K28" s="504"/>
      <c r="L28" s="447"/>
      <c r="M28" s="505"/>
    </row>
    <row r="29" spans="2:13" ht="24.75" customHeight="1" thickBot="1">
      <c r="B29" s="892"/>
      <c r="C29" s="895"/>
      <c r="D29" s="100"/>
      <c r="E29" s="100"/>
      <c r="F29" s="452"/>
      <c r="G29" s="507"/>
      <c r="H29" s="409" t="s">
        <v>23</v>
      </c>
      <c r="I29" s="522"/>
      <c r="J29" s="506"/>
      <c r="K29" s="515"/>
      <c r="L29" s="448"/>
      <c r="M29" s="510"/>
    </row>
    <row r="30" spans="2:13" ht="24.75" customHeight="1">
      <c r="B30" s="106"/>
      <c r="C30" s="106"/>
      <c r="D30" s="107"/>
      <c r="E30" s="107"/>
      <c r="F30" s="107"/>
      <c r="G30" s="107"/>
      <c r="H30" s="107"/>
      <c r="I30" s="107"/>
      <c r="J30" s="107"/>
      <c r="K30" s="107"/>
      <c r="L30" s="107"/>
      <c r="M30" s="107"/>
    </row>
    <row r="31" spans="2:13" ht="24.75" customHeight="1">
      <c r="B31" s="106"/>
      <c r="C31" s="106"/>
      <c r="D31" s="107"/>
      <c r="E31" s="107"/>
      <c r="F31" s="107"/>
      <c r="G31" s="107"/>
      <c r="H31" s="107"/>
      <c r="I31" s="107"/>
      <c r="J31" s="107"/>
      <c r="K31" s="107"/>
      <c r="L31" s="107"/>
      <c r="M31" s="107"/>
    </row>
    <row r="32" spans="2:13" ht="24.75" customHeight="1">
      <c r="B32" s="898" t="s">
        <v>601</v>
      </c>
      <c r="C32" s="898"/>
      <c r="D32" s="898"/>
      <c r="E32" s="898"/>
      <c r="F32" s="898"/>
      <c r="G32" s="898"/>
      <c r="H32" s="898"/>
      <c r="I32" s="898"/>
      <c r="J32" s="898"/>
      <c r="K32" s="898"/>
      <c r="L32" s="898"/>
      <c r="M32" s="898"/>
    </row>
    <row r="33" spans="2:13" ht="24.75" customHeight="1" thickBot="1">
      <c r="B33" s="417"/>
      <c r="C33" s="417"/>
      <c r="D33" s="417"/>
      <c r="E33" s="417"/>
      <c r="F33" s="417"/>
      <c r="G33" s="417"/>
      <c r="H33" s="417"/>
      <c r="I33" s="417"/>
      <c r="J33" s="417"/>
      <c r="K33" s="417"/>
      <c r="L33" s="417"/>
      <c r="M33" s="417"/>
    </row>
    <row r="34" spans="2:12" s="38" customFormat="1" ht="90.75" customHeight="1" thickBot="1">
      <c r="B34" s="414" t="s">
        <v>2</v>
      </c>
      <c r="C34" s="415" t="s">
        <v>596</v>
      </c>
      <c r="D34" s="416" t="s">
        <v>745</v>
      </c>
      <c r="E34" s="416" t="s">
        <v>597</v>
      </c>
      <c r="F34" s="416" t="s">
        <v>598</v>
      </c>
      <c r="G34" s="416" t="s">
        <v>203</v>
      </c>
      <c r="H34" s="415" t="s">
        <v>599</v>
      </c>
      <c r="I34" s="416" t="s">
        <v>828</v>
      </c>
      <c r="J34" s="416" t="s">
        <v>829</v>
      </c>
      <c r="K34" s="416" t="s">
        <v>830</v>
      </c>
      <c r="L34" s="416" t="s">
        <v>831</v>
      </c>
    </row>
    <row r="35" spans="2:12" s="38" customFormat="1" ht="24.75" customHeight="1">
      <c r="B35" s="90">
        <v>1</v>
      </c>
      <c r="C35" s="653" t="s">
        <v>858</v>
      </c>
      <c r="D35" s="654" t="s">
        <v>857</v>
      </c>
      <c r="E35" s="525"/>
      <c r="F35" s="525"/>
      <c r="G35" s="525"/>
      <c r="H35" s="526"/>
      <c r="I35" s="697"/>
      <c r="J35" s="697"/>
      <c r="K35" s="697"/>
      <c r="L35" s="698">
        <v>1422</v>
      </c>
    </row>
    <row r="36" spans="2:12" s="38" customFormat="1" ht="24.75" customHeight="1">
      <c r="B36" s="91">
        <v>2</v>
      </c>
      <c r="C36" s="655" t="s">
        <v>859</v>
      </c>
      <c r="D36" s="654" t="s">
        <v>857</v>
      </c>
      <c r="E36" s="527"/>
      <c r="F36" s="527"/>
      <c r="G36" s="527"/>
      <c r="H36" s="528"/>
      <c r="I36" s="699"/>
      <c r="J36" s="699">
        <v>2000</v>
      </c>
      <c r="K36" s="699">
        <v>2000</v>
      </c>
      <c r="L36" s="700">
        <v>2000</v>
      </c>
    </row>
    <row r="37" spans="2:12" s="38" customFormat="1" ht="24.75" customHeight="1">
      <c r="B37" s="91">
        <v>3</v>
      </c>
      <c r="C37" s="655" t="s">
        <v>860</v>
      </c>
      <c r="D37" s="654" t="s">
        <v>857</v>
      </c>
      <c r="E37" s="527"/>
      <c r="F37" s="527"/>
      <c r="G37" s="527"/>
      <c r="H37" s="528"/>
      <c r="I37" s="699"/>
      <c r="J37" s="699">
        <v>1000</v>
      </c>
      <c r="K37" s="699">
        <v>1000</v>
      </c>
      <c r="L37" s="700">
        <v>1000</v>
      </c>
    </row>
    <row r="38" spans="2:12" s="38" customFormat="1" ht="24.75" customHeight="1">
      <c r="B38" s="91">
        <v>4</v>
      </c>
      <c r="C38" s="655" t="s">
        <v>861</v>
      </c>
      <c r="D38" s="654" t="s">
        <v>857</v>
      </c>
      <c r="E38" s="527"/>
      <c r="F38" s="527"/>
      <c r="G38" s="527"/>
      <c r="H38" s="528"/>
      <c r="I38" s="699">
        <v>160</v>
      </c>
      <c r="J38" s="699">
        <v>160</v>
      </c>
      <c r="K38" s="699">
        <v>160</v>
      </c>
      <c r="L38" s="700">
        <v>160</v>
      </c>
    </row>
    <row r="39" spans="2:12" s="38" customFormat="1" ht="24.75" customHeight="1">
      <c r="B39" s="91">
        <v>5</v>
      </c>
      <c r="C39" s="533"/>
      <c r="D39" s="91"/>
      <c r="E39" s="527"/>
      <c r="F39" s="527"/>
      <c r="G39" s="527"/>
      <c r="H39" s="528"/>
      <c r="I39" s="699"/>
      <c r="J39" s="699"/>
      <c r="K39" s="699"/>
      <c r="L39" s="700"/>
    </row>
    <row r="40" spans="2:12" s="38" customFormat="1" ht="24.75" customHeight="1">
      <c r="B40" s="91">
        <v>6</v>
      </c>
      <c r="C40" s="533"/>
      <c r="D40" s="91"/>
      <c r="E40" s="527"/>
      <c r="F40" s="527"/>
      <c r="G40" s="527"/>
      <c r="H40" s="528"/>
      <c r="I40" s="699"/>
      <c r="J40" s="699"/>
      <c r="K40" s="699"/>
      <c r="L40" s="700"/>
    </row>
    <row r="41" spans="2:12" s="38" customFormat="1" ht="24.75" customHeight="1">
      <c r="B41" s="91">
        <v>7</v>
      </c>
      <c r="C41" s="533"/>
      <c r="D41" s="91"/>
      <c r="E41" s="527"/>
      <c r="F41" s="527"/>
      <c r="G41" s="527"/>
      <c r="H41" s="528"/>
      <c r="I41" s="699"/>
      <c r="J41" s="699"/>
      <c r="K41" s="699"/>
      <c r="L41" s="700"/>
    </row>
    <row r="42" spans="2:12" s="38" customFormat="1" ht="24.75" customHeight="1" thickBot="1">
      <c r="B42" s="91" t="s">
        <v>735</v>
      </c>
      <c r="C42" s="533"/>
      <c r="D42" s="529"/>
      <c r="E42" s="530"/>
      <c r="F42" s="530"/>
      <c r="G42" s="530"/>
      <c r="H42" s="531"/>
      <c r="I42" s="701"/>
      <c r="J42" s="701"/>
      <c r="K42" s="701"/>
      <c r="L42" s="702"/>
    </row>
    <row r="43" spans="2:12" s="38" customFormat="1" ht="24.75" customHeight="1" thickBot="1">
      <c r="B43" s="896" t="s">
        <v>600</v>
      </c>
      <c r="C43" s="897"/>
      <c r="D43" s="523"/>
      <c r="E43" s="523"/>
      <c r="F43" s="523"/>
      <c r="G43" s="524"/>
      <c r="H43" s="532"/>
      <c r="I43" s="703">
        <f>SUM(I35:I42)</f>
        <v>160</v>
      </c>
      <c r="J43" s="703">
        <f>SUM(J35:J42)</f>
        <v>3160</v>
      </c>
      <c r="K43" s="703">
        <f>SUM(K35:K42)</f>
        <v>3160</v>
      </c>
      <c r="L43" s="703">
        <f>SUM(L35:L42)</f>
        <v>4582</v>
      </c>
    </row>
    <row r="44" ht="19.5" customHeight="1"/>
    <row r="45" ht="19.5" customHeight="1"/>
    <row r="46" ht="19.5" customHeight="1"/>
  </sheetData>
  <sheetProtection/>
  <mergeCells count="13">
    <mergeCell ref="B5:M5"/>
    <mergeCell ref="B22:B25"/>
    <mergeCell ref="C22:C25"/>
    <mergeCell ref="B26:B29"/>
    <mergeCell ref="C26:C29"/>
    <mergeCell ref="C10:C13"/>
    <mergeCell ref="B10:B13"/>
    <mergeCell ref="B14:B17"/>
    <mergeCell ref="C14:C17"/>
    <mergeCell ref="C18:C21"/>
    <mergeCell ref="B18:B21"/>
    <mergeCell ref="B43:C43"/>
    <mergeCell ref="B32:M32"/>
  </mergeCells>
  <conditionalFormatting sqref="K10:K13">
    <cfRule type="expression" priority="31" dxfId="0" stopIfTrue="1">
      <formula>$J$2&gt;0</formula>
    </cfRule>
  </conditionalFormatting>
  <conditionalFormatting sqref="L10:L13">
    <cfRule type="expression" priority="32" dxfId="0" stopIfTrue="1">
      <formula>$K$2&gt;0</formula>
    </cfRule>
  </conditionalFormatting>
  <conditionalFormatting sqref="L10:M13">
    <cfRule type="expression" priority="33" dxfId="0" stopIfTrue="1">
      <formula>$L$2&gt;0</formula>
    </cfRule>
  </conditionalFormatting>
  <conditionalFormatting sqref="M10:M13">
    <cfRule type="expression" priority="34" dxfId="0" stopIfTrue="1">
      <formula>$M$2&gt;0</formula>
    </cfRule>
  </conditionalFormatting>
  <conditionalFormatting sqref="K10:K13">
    <cfRule type="expression" priority="35" dxfId="0" stopIfTrue="1">
      <formula>#REF!&gt;0</formula>
    </cfRule>
  </conditionalFormatting>
  <conditionalFormatting sqref="K14:K17">
    <cfRule type="expression" priority="16" dxfId="0" stopIfTrue="1">
      <formula>$J$2&gt;0</formula>
    </cfRule>
  </conditionalFormatting>
  <conditionalFormatting sqref="L14:L17">
    <cfRule type="expression" priority="17" dxfId="0" stopIfTrue="1">
      <formula>$K$2&gt;0</formula>
    </cfRule>
  </conditionalFormatting>
  <conditionalFormatting sqref="L14:M17">
    <cfRule type="expression" priority="18" dxfId="0" stopIfTrue="1">
      <formula>$L$2&gt;0</formula>
    </cfRule>
  </conditionalFormatting>
  <conditionalFormatting sqref="M14:M17">
    <cfRule type="expression" priority="19" dxfId="0" stopIfTrue="1">
      <formula>$M$2&gt;0</formula>
    </cfRule>
  </conditionalFormatting>
  <conditionalFormatting sqref="K14:K17">
    <cfRule type="expression" priority="20" dxfId="0" stopIfTrue="1">
      <formula>#REF!&gt;0</formula>
    </cfRule>
  </conditionalFormatting>
  <conditionalFormatting sqref="K18:K21">
    <cfRule type="expression" priority="11" dxfId="0" stopIfTrue="1">
      <formula>$J$2&gt;0</formula>
    </cfRule>
  </conditionalFormatting>
  <conditionalFormatting sqref="L18:L21">
    <cfRule type="expression" priority="12" dxfId="0" stopIfTrue="1">
      <formula>$K$2&gt;0</formula>
    </cfRule>
  </conditionalFormatting>
  <conditionalFormatting sqref="L18:M21">
    <cfRule type="expression" priority="13" dxfId="0" stopIfTrue="1">
      <formula>$L$2&gt;0</formula>
    </cfRule>
  </conditionalFormatting>
  <conditionalFormatting sqref="M18:M21">
    <cfRule type="expression" priority="14" dxfId="0" stopIfTrue="1">
      <formula>$M$2&gt;0</formula>
    </cfRule>
  </conditionalFormatting>
  <conditionalFormatting sqref="K18:K21">
    <cfRule type="expression" priority="15" dxfId="0" stopIfTrue="1">
      <formula>#REF!&gt;0</formula>
    </cfRule>
  </conditionalFormatting>
  <conditionalFormatting sqref="K22:K25">
    <cfRule type="expression" priority="6" dxfId="0" stopIfTrue="1">
      <formula>$J$2&gt;0</formula>
    </cfRule>
  </conditionalFormatting>
  <conditionalFormatting sqref="L22:L25">
    <cfRule type="expression" priority="7" dxfId="0" stopIfTrue="1">
      <formula>$K$2&gt;0</formula>
    </cfRule>
  </conditionalFormatting>
  <conditionalFormatting sqref="L22:M25">
    <cfRule type="expression" priority="8" dxfId="0" stopIfTrue="1">
      <formula>$L$2&gt;0</formula>
    </cfRule>
  </conditionalFormatting>
  <conditionalFormatting sqref="M22:M25">
    <cfRule type="expression" priority="9" dxfId="0" stopIfTrue="1">
      <formula>$M$2&gt;0</formula>
    </cfRule>
  </conditionalFormatting>
  <conditionalFormatting sqref="K22:K25">
    <cfRule type="expression" priority="10" dxfId="0" stopIfTrue="1">
      <formula>#REF!&gt;0</formula>
    </cfRule>
  </conditionalFormatting>
  <conditionalFormatting sqref="K26:K29">
    <cfRule type="expression" priority="1" dxfId="0" stopIfTrue="1">
      <formula>$J$2&gt;0</formula>
    </cfRule>
  </conditionalFormatting>
  <conditionalFormatting sqref="L26:L29">
    <cfRule type="expression" priority="2" dxfId="0" stopIfTrue="1">
      <formula>$K$2&gt;0</formula>
    </cfRule>
  </conditionalFormatting>
  <conditionalFormatting sqref="L26:M29">
    <cfRule type="expression" priority="3" dxfId="0" stopIfTrue="1">
      <formula>$L$2&gt;0</formula>
    </cfRule>
  </conditionalFormatting>
  <conditionalFormatting sqref="M26:M29">
    <cfRule type="expression" priority="4" dxfId="0" stopIfTrue="1">
      <formula>$M$2&gt;0</formula>
    </cfRule>
  </conditionalFormatting>
  <conditionalFormatting sqref="K26:K29">
    <cfRule type="expression" priority="5" dxfId="0" stopIfTrue="1">
      <formula>#REF!&gt;0</formula>
    </cfRule>
  </conditionalFormatting>
  <printOptions/>
  <pageMargins left="0.15748031496062992" right="0.15748031496062992" top="0.5905511811023623" bottom="0.1968503937007874" header="0.5118110236220472" footer="0.5118110236220472"/>
  <pageSetup fitToHeight="1" fitToWidth="1" horizontalDpi="600" verticalDpi="600" orientation="landscape" paperSize="8" scale="73" r:id="rId1"/>
  <ignoredErrors>
    <ignoredError sqref="B9:F9 G9:M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F85"/>
  <sheetViews>
    <sheetView showGridLines="0" zoomScale="55" zoomScaleNormal="55" zoomScalePageLayoutView="0" workbookViewId="0" topLeftCell="A1">
      <selection activeCell="F29" sqref="F29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6" width="25.7109375" style="0" customWidth="1"/>
    <col min="7" max="7" width="14.8515625" style="1" customWidth="1"/>
    <col min="8" max="8" width="9.140625" style="1" customWidth="1"/>
    <col min="9" max="9" width="12.28125" style="1" customWidth="1"/>
    <col min="10" max="10" width="13.421875" style="1" customWidth="1"/>
    <col min="11" max="16384" width="9.140625" style="1" customWidth="1"/>
  </cols>
  <sheetData>
    <row r="2" ht="42" customHeight="1">
      <c r="F2" s="395" t="s">
        <v>748</v>
      </c>
    </row>
    <row r="3" ht="15.75">
      <c r="B3" s="247"/>
    </row>
    <row r="4" spans="2:6" ht="27" customHeight="1">
      <c r="B4" s="721" t="s">
        <v>775</v>
      </c>
      <c r="C4" s="721"/>
      <c r="D4" s="721"/>
      <c r="E4" s="721"/>
      <c r="F4" s="721"/>
    </row>
    <row r="5" spans="5:6" ht="32.25" customHeight="1" hidden="1" thickBot="1">
      <c r="E5" s="1"/>
      <c r="F5" s="1"/>
    </row>
    <row r="6" spans="5:6" ht="15.75" customHeight="1" hidden="1">
      <c r="E6" s="1"/>
      <c r="F6" s="1"/>
    </row>
    <row r="7" spans="5:6" ht="28.5" customHeight="1" thickBot="1">
      <c r="E7" s="27"/>
      <c r="F7" s="361" t="s">
        <v>522</v>
      </c>
    </row>
    <row r="8" spans="2:6" ht="44.25" customHeight="1">
      <c r="B8" s="722" t="s">
        <v>618</v>
      </c>
      <c r="C8" s="724" t="s">
        <v>99</v>
      </c>
      <c r="D8" s="726" t="s">
        <v>619</v>
      </c>
      <c r="E8" s="728" t="s">
        <v>776</v>
      </c>
      <c r="F8" s="730" t="s">
        <v>777</v>
      </c>
    </row>
    <row r="9" spans="2:6" ht="56.25" customHeight="1" thickBot="1">
      <c r="B9" s="723"/>
      <c r="C9" s="725"/>
      <c r="D9" s="727"/>
      <c r="E9" s="729"/>
      <c r="F9" s="731"/>
    </row>
    <row r="10" spans="2:6" s="253" customFormat="1" ht="34.5" customHeight="1">
      <c r="B10" s="251"/>
      <c r="C10" s="252" t="s">
        <v>230</v>
      </c>
      <c r="D10" s="264"/>
      <c r="E10" s="581"/>
      <c r="F10" s="595"/>
    </row>
    <row r="11" spans="2:6" s="254" customFormat="1" ht="34.5" customHeight="1">
      <c r="B11" s="270" t="s">
        <v>231</v>
      </c>
      <c r="C11" s="271" t="s">
        <v>232</v>
      </c>
      <c r="D11" s="266">
        <v>1001</v>
      </c>
      <c r="E11" s="582">
        <v>281570</v>
      </c>
      <c r="F11" s="595">
        <f>(F13+F19+F26+F27)</f>
        <v>223434</v>
      </c>
    </row>
    <row r="12" spans="2:6" s="253" customFormat="1" ht="34.5" customHeight="1">
      <c r="B12" s="270">
        <v>60</v>
      </c>
      <c r="C12" s="271" t="s">
        <v>233</v>
      </c>
      <c r="D12" s="266">
        <v>1002</v>
      </c>
      <c r="E12" s="582"/>
      <c r="F12" s="595">
        <f>SUM(F13:F18)</f>
        <v>0</v>
      </c>
    </row>
    <row r="13" spans="2:6" s="253" customFormat="1" ht="42.75" customHeight="1">
      <c r="B13" s="256">
        <v>600</v>
      </c>
      <c r="C13" s="257" t="s">
        <v>234</v>
      </c>
      <c r="D13" s="265">
        <v>1003</v>
      </c>
      <c r="E13" s="582"/>
      <c r="F13" s="595"/>
    </row>
    <row r="14" spans="2:6" s="253" customFormat="1" ht="39.75" customHeight="1">
      <c r="B14" s="256">
        <v>601</v>
      </c>
      <c r="C14" s="257" t="s">
        <v>235</v>
      </c>
      <c r="D14" s="265">
        <v>1004</v>
      </c>
      <c r="E14" s="582"/>
      <c r="F14" s="595"/>
    </row>
    <row r="15" spans="2:6" s="253" customFormat="1" ht="41.25" customHeight="1">
      <c r="B15" s="256">
        <v>602</v>
      </c>
      <c r="C15" s="257" t="s">
        <v>236</v>
      </c>
      <c r="D15" s="265">
        <v>1005</v>
      </c>
      <c r="E15" s="582"/>
      <c r="F15" s="595"/>
    </row>
    <row r="16" spans="2:6" s="253" customFormat="1" ht="41.25" customHeight="1">
      <c r="B16" s="256">
        <v>603</v>
      </c>
      <c r="C16" s="257" t="s">
        <v>237</v>
      </c>
      <c r="D16" s="265">
        <v>1006</v>
      </c>
      <c r="E16" s="582"/>
      <c r="F16" s="595"/>
    </row>
    <row r="17" spans="2:6" s="253" customFormat="1" ht="34.5" customHeight="1">
      <c r="B17" s="256">
        <v>604</v>
      </c>
      <c r="C17" s="257" t="s">
        <v>238</v>
      </c>
      <c r="D17" s="265">
        <v>1007</v>
      </c>
      <c r="E17" s="582"/>
      <c r="F17" s="595"/>
    </row>
    <row r="18" spans="2:6" s="253" customFormat="1" ht="34.5" customHeight="1">
      <c r="B18" s="256">
        <v>605</v>
      </c>
      <c r="C18" s="257" t="s">
        <v>239</v>
      </c>
      <c r="D18" s="265">
        <v>1008</v>
      </c>
      <c r="E18" s="582"/>
      <c r="F18" s="595"/>
    </row>
    <row r="19" spans="2:6" s="253" customFormat="1" ht="41.25" customHeight="1">
      <c r="B19" s="270">
        <v>61</v>
      </c>
      <c r="C19" s="271" t="s">
        <v>240</v>
      </c>
      <c r="D19" s="266">
        <v>1009</v>
      </c>
      <c r="E19" s="582">
        <v>280770</v>
      </c>
      <c r="F19" s="595">
        <f>SUM(F20:F25)</f>
        <v>212351</v>
      </c>
    </row>
    <row r="20" spans="2:6" s="253" customFormat="1" ht="41.25" customHeight="1">
      <c r="B20" s="256">
        <v>610</v>
      </c>
      <c r="C20" s="257" t="s">
        <v>241</v>
      </c>
      <c r="D20" s="265">
        <v>1010</v>
      </c>
      <c r="E20" s="582"/>
      <c r="F20" s="595"/>
    </row>
    <row r="21" spans="2:6" s="253" customFormat="1" ht="44.25" customHeight="1">
      <c r="B21" s="256">
        <v>611</v>
      </c>
      <c r="C21" s="257" t="s">
        <v>242</v>
      </c>
      <c r="D21" s="265">
        <v>1011</v>
      </c>
      <c r="E21" s="582"/>
      <c r="F21" s="595"/>
    </row>
    <row r="22" spans="2:6" s="253" customFormat="1" ht="42.75" customHeight="1">
      <c r="B22" s="256">
        <v>612</v>
      </c>
      <c r="C22" s="257" t="s">
        <v>243</v>
      </c>
      <c r="D22" s="265">
        <v>1012</v>
      </c>
      <c r="E22" s="582"/>
      <c r="F22" s="595"/>
    </row>
    <row r="23" spans="2:6" s="253" customFormat="1" ht="38.25" customHeight="1">
      <c r="B23" s="256">
        <v>613</v>
      </c>
      <c r="C23" s="257" t="s">
        <v>244</v>
      </c>
      <c r="D23" s="265">
        <v>1013</v>
      </c>
      <c r="E23" s="582"/>
      <c r="F23" s="595"/>
    </row>
    <row r="24" spans="2:6" s="253" customFormat="1" ht="34.5" customHeight="1">
      <c r="B24" s="256">
        <v>614</v>
      </c>
      <c r="C24" s="257" t="s">
        <v>245</v>
      </c>
      <c r="D24" s="265">
        <v>1014</v>
      </c>
      <c r="E24" s="582">
        <v>230770</v>
      </c>
      <c r="F24" s="595">
        <v>212351</v>
      </c>
    </row>
    <row r="25" spans="2:6" s="253" customFormat="1" ht="34.5" customHeight="1">
      <c r="B25" s="256">
        <v>615</v>
      </c>
      <c r="C25" s="257" t="s">
        <v>246</v>
      </c>
      <c r="D25" s="265">
        <v>1015</v>
      </c>
      <c r="E25" s="582"/>
      <c r="F25" s="595"/>
    </row>
    <row r="26" spans="2:6" s="253" customFormat="1" ht="34.5" customHeight="1">
      <c r="B26" s="256">
        <v>64</v>
      </c>
      <c r="C26" s="271" t="s">
        <v>247</v>
      </c>
      <c r="D26" s="266">
        <v>1016</v>
      </c>
      <c r="E26" s="582">
        <v>50000</v>
      </c>
      <c r="F26" s="595">
        <v>10791</v>
      </c>
    </row>
    <row r="27" spans="2:6" s="253" customFormat="1" ht="34.5" customHeight="1">
      <c r="B27" s="256">
        <v>65</v>
      </c>
      <c r="C27" s="271" t="s">
        <v>248</v>
      </c>
      <c r="D27" s="265">
        <v>1017</v>
      </c>
      <c r="E27" s="582">
        <v>800</v>
      </c>
      <c r="F27" s="595">
        <v>292</v>
      </c>
    </row>
    <row r="28" spans="2:6" s="253" customFormat="1" ht="34.5" customHeight="1">
      <c r="B28" s="270"/>
      <c r="C28" s="271" t="s">
        <v>249</v>
      </c>
      <c r="D28" s="276"/>
      <c r="E28" s="582"/>
      <c r="F28" s="595"/>
    </row>
    <row r="29" spans="2:6" s="253" customFormat="1" ht="39.75" customHeight="1">
      <c r="B29" s="270" t="s">
        <v>250</v>
      </c>
      <c r="C29" s="271" t="s">
        <v>251</v>
      </c>
      <c r="D29" s="373">
        <v>1018</v>
      </c>
      <c r="E29" s="582">
        <v>263155</v>
      </c>
      <c r="F29" s="595">
        <f>(F30-F31-F32+F33+F34+F35+F36+F37+F38+F39+F40)</f>
        <v>246099</v>
      </c>
    </row>
    <row r="30" spans="2:6" s="253" customFormat="1" ht="34.5" customHeight="1">
      <c r="B30" s="256">
        <v>50</v>
      </c>
      <c r="C30" s="257" t="s">
        <v>252</v>
      </c>
      <c r="D30" s="265">
        <v>1019</v>
      </c>
      <c r="E30" s="582"/>
      <c r="F30" s="595"/>
    </row>
    <row r="31" spans="2:6" s="253" customFormat="1" ht="34.5" customHeight="1">
      <c r="B31" s="256">
        <v>62</v>
      </c>
      <c r="C31" s="257" t="s">
        <v>253</v>
      </c>
      <c r="D31" s="265">
        <v>1020</v>
      </c>
      <c r="E31" s="582">
        <v>500</v>
      </c>
      <c r="F31" s="595">
        <v>500</v>
      </c>
    </row>
    <row r="32" spans="2:6" s="253" customFormat="1" ht="44.25" customHeight="1">
      <c r="B32" s="256">
        <v>630</v>
      </c>
      <c r="C32" s="257" t="s">
        <v>254</v>
      </c>
      <c r="D32" s="265">
        <v>1021</v>
      </c>
      <c r="E32" s="582"/>
      <c r="F32" s="595"/>
    </row>
    <row r="33" spans="2:6" s="253" customFormat="1" ht="41.25" customHeight="1">
      <c r="B33" s="256">
        <v>631</v>
      </c>
      <c r="C33" s="257" t="s">
        <v>255</v>
      </c>
      <c r="D33" s="265">
        <v>1022</v>
      </c>
      <c r="E33" s="582"/>
      <c r="F33" s="595"/>
    </row>
    <row r="34" spans="2:6" s="253" customFormat="1" ht="34.5" customHeight="1">
      <c r="B34" s="256" t="s">
        <v>126</v>
      </c>
      <c r="C34" s="257" t="s">
        <v>256</v>
      </c>
      <c r="D34" s="265">
        <v>1023</v>
      </c>
      <c r="E34" s="582">
        <v>7062</v>
      </c>
      <c r="F34" s="595">
        <v>2562</v>
      </c>
    </row>
    <row r="35" spans="2:6" s="253" customFormat="1" ht="34.5" customHeight="1">
      <c r="B35" s="256">
        <v>513</v>
      </c>
      <c r="C35" s="257" t="s">
        <v>257</v>
      </c>
      <c r="D35" s="265">
        <v>1024</v>
      </c>
      <c r="E35" s="582">
        <v>209261</v>
      </c>
      <c r="F35" s="595">
        <v>204955</v>
      </c>
    </row>
    <row r="36" spans="2:6" s="253" customFormat="1" ht="34.5" customHeight="1">
      <c r="B36" s="256">
        <v>52</v>
      </c>
      <c r="C36" s="257" t="s">
        <v>258</v>
      </c>
      <c r="D36" s="265">
        <v>1025</v>
      </c>
      <c r="E36" s="582">
        <v>24460</v>
      </c>
      <c r="F36" s="595">
        <v>21738</v>
      </c>
    </row>
    <row r="37" spans="2:6" s="253" customFormat="1" ht="34.5" customHeight="1">
      <c r="B37" s="256">
        <v>53</v>
      </c>
      <c r="C37" s="257" t="s">
        <v>259</v>
      </c>
      <c r="D37" s="265">
        <v>1026</v>
      </c>
      <c r="E37" s="582">
        <v>17334</v>
      </c>
      <c r="F37" s="595">
        <v>11553</v>
      </c>
    </row>
    <row r="38" spans="2:6" s="253" customFormat="1" ht="34.5" customHeight="1">
      <c r="B38" s="256">
        <v>540</v>
      </c>
      <c r="C38" s="257" t="s">
        <v>260</v>
      </c>
      <c r="D38" s="265">
        <v>1027</v>
      </c>
      <c r="E38" s="582">
        <v>2120</v>
      </c>
      <c r="F38" s="595">
        <v>1985</v>
      </c>
    </row>
    <row r="39" spans="2:6" s="253" customFormat="1" ht="34.5" customHeight="1">
      <c r="B39" s="256" t="s">
        <v>127</v>
      </c>
      <c r="C39" s="257" t="s">
        <v>261</v>
      </c>
      <c r="D39" s="265">
        <v>1028</v>
      </c>
      <c r="E39" s="582"/>
      <c r="F39" s="595"/>
    </row>
    <row r="40" spans="2:6" s="255" customFormat="1" ht="34.5" customHeight="1">
      <c r="B40" s="256">
        <v>55</v>
      </c>
      <c r="C40" s="257" t="s">
        <v>262</v>
      </c>
      <c r="D40" s="265">
        <v>1029</v>
      </c>
      <c r="E40" s="582">
        <v>3418</v>
      </c>
      <c r="F40" s="595">
        <v>3806</v>
      </c>
    </row>
    <row r="41" spans="2:6" s="255" customFormat="1" ht="34.5" customHeight="1">
      <c r="B41" s="270"/>
      <c r="C41" s="271" t="s">
        <v>263</v>
      </c>
      <c r="D41" s="266">
        <v>1030</v>
      </c>
      <c r="E41" s="582">
        <v>18415</v>
      </c>
      <c r="F41" s="595"/>
    </row>
    <row r="42" spans="2:6" s="255" customFormat="1" ht="34.5" customHeight="1">
      <c r="B42" s="270"/>
      <c r="C42" s="271" t="s">
        <v>264</v>
      </c>
      <c r="D42" s="266">
        <v>1031</v>
      </c>
      <c r="E42" s="582"/>
      <c r="F42" s="595">
        <f>(F29-F11)</f>
        <v>22665</v>
      </c>
    </row>
    <row r="43" spans="2:6" s="255" customFormat="1" ht="34.5" customHeight="1">
      <c r="B43" s="270">
        <v>66</v>
      </c>
      <c r="C43" s="271" t="s">
        <v>265</v>
      </c>
      <c r="D43" s="266">
        <v>1032</v>
      </c>
      <c r="E43" s="582">
        <v>1000</v>
      </c>
      <c r="F43" s="595">
        <f>(F44+F49+F50)</f>
        <v>3570</v>
      </c>
    </row>
    <row r="44" spans="2:6" s="255" customFormat="1" ht="39.75" customHeight="1">
      <c r="B44" s="270" t="s">
        <v>266</v>
      </c>
      <c r="C44" s="271" t="s">
        <v>267</v>
      </c>
      <c r="D44" s="266">
        <v>1033</v>
      </c>
      <c r="E44" s="583"/>
      <c r="F44" s="595">
        <f>SUM(F45:F48)</f>
        <v>0</v>
      </c>
    </row>
    <row r="45" spans="2:6" s="255" customFormat="1" ht="34.5" customHeight="1">
      <c r="B45" s="256">
        <v>660</v>
      </c>
      <c r="C45" s="257" t="s">
        <v>268</v>
      </c>
      <c r="D45" s="265">
        <v>1034</v>
      </c>
      <c r="E45" s="583"/>
      <c r="F45" s="595"/>
    </row>
    <row r="46" spans="2:6" s="255" customFormat="1" ht="34.5" customHeight="1">
      <c r="B46" s="256">
        <v>661</v>
      </c>
      <c r="C46" s="257" t="s">
        <v>269</v>
      </c>
      <c r="D46" s="265">
        <v>1035</v>
      </c>
      <c r="E46" s="584"/>
      <c r="F46" s="595"/>
    </row>
    <row r="47" spans="2:6" s="255" customFormat="1" ht="41.25" customHeight="1">
      <c r="B47" s="256">
        <v>665</v>
      </c>
      <c r="C47" s="257" t="s">
        <v>270</v>
      </c>
      <c r="D47" s="265">
        <v>1036</v>
      </c>
      <c r="E47" s="584"/>
      <c r="F47" s="595"/>
    </row>
    <row r="48" spans="2:6" s="255" customFormat="1" ht="34.5" customHeight="1">
      <c r="B48" s="256">
        <v>669</v>
      </c>
      <c r="C48" s="257" t="s">
        <v>271</v>
      </c>
      <c r="D48" s="265">
        <v>1037</v>
      </c>
      <c r="E48" s="584"/>
      <c r="F48" s="595"/>
    </row>
    <row r="49" spans="2:6" s="255" customFormat="1" ht="34.5" customHeight="1">
      <c r="B49" s="270">
        <v>662</v>
      </c>
      <c r="C49" s="271" t="s">
        <v>272</v>
      </c>
      <c r="D49" s="266">
        <v>1038</v>
      </c>
      <c r="E49" s="584">
        <v>1000</v>
      </c>
      <c r="F49" s="595">
        <v>3570</v>
      </c>
    </row>
    <row r="50" spans="2:6" s="255" customFormat="1" ht="41.25" customHeight="1">
      <c r="B50" s="270" t="s">
        <v>128</v>
      </c>
      <c r="C50" s="271" t="s">
        <v>273</v>
      </c>
      <c r="D50" s="266">
        <v>1039</v>
      </c>
      <c r="E50" s="584"/>
      <c r="F50" s="595"/>
    </row>
    <row r="51" spans="2:6" s="255" customFormat="1" ht="34.5" customHeight="1">
      <c r="B51" s="270">
        <v>56</v>
      </c>
      <c r="C51" s="271" t="s">
        <v>274</v>
      </c>
      <c r="D51" s="266">
        <v>1040</v>
      </c>
      <c r="E51" s="584">
        <v>2000</v>
      </c>
      <c r="F51" s="595">
        <f>(F52+F57+F58)</f>
        <v>2001</v>
      </c>
    </row>
    <row r="52" spans="2:6" ht="38.25" customHeight="1">
      <c r="B52" s="270" t="s">
        <v>275</v>
      </c>
      <c r="C52" s="271" t="s">
        <v>620</v>
      </c>
      <c r="D52" s="266">
        <v>1041</v>
      </c>
      <c r="E52" s="584"/>
      <c r="F52" s="595">
        <f>SUM(F53:F56)</f>
        <v>0</v>
      </c>
    </row>
    <row r="53" spans="2:6" ht="34.5" customHeight="1">
      <c r="B53" s="256">
        <v>560</v>
      </c>
      <c r="C53" s="257" t="s">
        <v>129</v>
      </c>
      <c r="D53" s="265">
        <v>1042</v>
      </c>
      <c r="E53" s="584"/>
      <c r="F53" s="595"/>
    </row>
    <row r="54" spans="2:6" ht="34.5" customHeight="1">
      <c r="B54" s="256">
        <v>561</v>
      </c>
      <c r="C54" s="257" t="s">
        <v>130</v>
      </c>
      <c r="D54" s="265">
        <v>1043</v>
      </c>
      <c r="E54" s="584"/>
      <c r="F54" s="595"/>
    </row>
    <row r="55" spans="2:6" ht="41.25" customHeight="1">
      <c r="B55" s="256">
        <v>565</v>
      </c>
      <c r="C55" s="257" t="s">
        <v>276</v>
      </c>
      <c r="D55" s="265">
        <v>1044</v>
      </c>
      <c r="E55" s="584"/>
      <c r="F55" s="595"/>
    </row>
    <row r="56" spans="2:6" ht="34.5" customHeight="1">
      <c r="B56" s="256" t="s">
        <v>131</v>
      </c>
      <c r="C56" s="257" t="s">
        <v>277</v>
      </c>
      <c r="D56" s="265">
        <v>1045</v>
      </c>
      <c r="E56" s="584"/>
      <c r="F56" s="595"/>
    </row>
    <row r="57" spans="2:6" ht="34.5" customHeight="1">
      <c r="B57" s="256">
        <v>562</v>
      </c>
      <c r="C57" s="271" t="s">
        <v>278</v>
      </c>
      <c r="D57" s="266">
        <v>1046</v>
      </c>
      <c r="E57" s="584">
        <v>2000</v>
      </c>
      <c r="F57" s="595">
        <v>2001</v>
      </c>
    </row>
    <row r="58" spans="2:6" ht="42.75" customHeight="1">
      <c r="B58" s="270" t="s">
        <v>279</v>
      </c>
      <c r="C58" s="271" t="s">
        <v>280</v>
      </c>
      <c r="D58" s="266">
        <v>1047</v>
      </c>
      <c r="E58" s="584"/>
      <c r="F58" s="595"/>
    </row>
    <row r="59" spans="2:6" ht="34.5" customHeight="1">
      <c r="B59" s="270"/>
      <c r="C59" s="271" t="s">
        <v>281</v>
      </c>
      <c r="D59" s="266">
        <v>1048</v>
      </c>
      <c r="E59" s="584"/>
      <c r="F59" s="595">
        <f>(F43-F51)</f>
        <v>1569</v>
      </c>
    </row>
    <row r="60" spans="2:6" ht="34.5" customHeight="1">
      <c r="B60" s="270"/>
      <c r="C60" s="271" t="s">
        <v>282</v>
      </c>
      <c r="D60" s="266">
        <v>1049</v>
      </c>
      <c r="E60" s="584">
        <v>1000</v>
      </c>
      <c r="F60" s="595"/>
    </row>
    <row r="61" spans="2:6" ht="38.25" customHeight="1">
      <c r="B61" s="256" t="s">
        <v>132</v>
      </c>
      <c r="C61" s="257" t="s">
        <v>283</v>
      </c>
      <c r="D61" s="265">
        <v>1050</v>
      </c>
      <c r="E61" s="584"/>
      <c r="F61" s="595"/>
    </row>
    <row r="62" spans="2:6" ht="39.75" customHeight="1">
      <c r="B62" s="256" t="s">
        <v>133</v>
      </c>
      <c r="C62" s="257" t="s">
        <v>284</v>
      </c>
      <c r="D62" s="265">
        <v>1051</v>
      </c>
      <c r="E62" s="585">
        <v>16165</v>
      </c>
      <c r="F62" s="595"/>
    </row>
    <row r="63" spans="2:6" ht="34.5" customHeight="1">
      <c r="B63" s="270" t="s">
        <v>285</v>
      </c>
      <c r="C63" s="271" t="s">
        <v>286</v>
      </c>
      <c r="D63" s="266">
        <v>1052</v>
      </c>
      <c r="E63" s="585">
        <v>1000</v>
      </c>
      <c r="F63" s="595">
        <v>1245</v>
      </c>
    </row>
    <row r="64" spans="2:6" ht="34.5" customHeight="1">
      <c r="B64" s="270" t="s">
        <v>134</v>
      </c>
      <c r="C64" s="271" t="s">
        <v>287</v>
      </c>
      <c r="D64" s="266">
        <v>1053</v>
      </c>
      <c r="E64" s="585">
        <v>1600</v>
      </c>
      <c r="F64" s="595">
        <v>1542</v>
      </c>
    </row>
    <row r="65" spans="2:6" ht="39.75" customHeight="1">
      <c r="B65" s="256"/>
      <c r="C65" s="257" t="s">
        <v>288</v>
      </c>
      <c r="D65" s="265">
        <v>1054</v>
      </c>
      <c r="E65" s="585">
        <v>650</v>
      </c>
      <c r="F65" s="595"/>
    </row>
    <row r="66" spans="2:6" ht="41.25" customHeight="1">
      <c r="B66" s="256"/>
      <c r="C66" s="257" t="s">
        <v>289</v>
      </c>
      <c r="D66" s="265">
        <v>1055</v>
      </c>
      <c r="E66" s="585"/>
      <c r="F66" s="595">
        <f>(F42-F41+F60-F59+F62-F61+F64-F63)</f>
        <v>21393</v>
      </c>
    </row>
    <row r="67" spans="2:6" ht="41.25" customHeight="1">
      <c r="B67" s="256" t="s">
        <v>290</v>
      </c>
      <c r="C67" s="257" t="s">
        <v>291</v>
      </c>
      <c r="D67" s="265">
        <v>1056</v>
      </c>
      <c r="E67" s="585"/>
      <c r="F67" s="595"/>
    </row>
    <row r="68" spans="2:6" ht="41.25" customHeight="1">
      <c r="B68" s="256" t="s">
        <v>292</v>
      </c>
      <c r="C68" s="257" t="s">
        <v>293</v>
      </c>
      <c r="D68" s="265">
        <v>1057</v>
      </c>
      <c r="E68" s="585"/>
      <c r="F68" s="595"/>
    </row>
    <row r="69" spans="2:6" ht="34.5" customHeight="1">
      <c r="B69" s="270"/>
      <c r="C69" s="271" t="s">
        <v>294</v>
      </c>
      <c r="D69" s="266">
        <v>1058</v>
      </c>
      <c r="E69" s="585">
        <v>650</v>
      </c>
      <c r="F69" s="595"/>
    </row>
    <row r="70" spans="2:6" ht="34.5" customHeight="1">
      <c r="B70" s="272"/>
      <c r="C70" s="273" t="s">
        <v>295</v>
      </c>
      <c r="D70" s="266">
        <v>1059</v>
      </c>
      <c r="E70" s="585"/>
      <c r="F70" s="595">
        <f>(F66-F65+F68-F67)</f>
        <v>21393</v>
      </c>
    </row>
    <row r="71" spans="2:6" ht="34.5" customHeight="1">
      <c r="B71" s="256"/>
      <c r="C71" s="274" t="s">
        <v>296</v>
      </c>
      <c r="D71" s="265"/>
      <c r="E71" s="585"/>
      <c r="F71" s="595"/>
    </row>
    <row r="72" spans="2:6" ht="34.5" customHeight="1">
      <c r="B72" s="256">
        <v>721</v>
      </c>
      <c r="C72" s="274" t="s">
        <v>297</v>
      </c>
      <c r="D72" s="265">
        <v>1060</v>
      </c>
      <c r="E72" s="585"/>
      <c r="F72" s="595"/>
    </row>
    <row r="73" spans="2:6" ht="34.5" customHeight="1">
      <c r="B73" s="256" t="s">
        <v>298</v>
      </c>
      <c r="C73" s="274" t="s">
        <v>299</v>
      </c>
      <c r="D73" s="265">
        <v>1061</v>
      </c>
      <c r="E73" s="585"/>
      <c r="F73" s="595"/>
    </row>
    <row r="74" spans="2:6" ht="34.5" customHeight="1">
      <c r="B74" s="256" t="s">
        <v>298</v>
      </c>
      <c r="C74" s="274" t="s">
        <v>300</v>
      </c>
      <c r="D74" s="265">
        <v>1062</v>
      </c>
      <c r="E74" s="585"/>
      <c r="F74" s="595"/>
    </row>
    <row r="75" spans="2:6" ht="34.5" customHeight="1">
      <c r="B75" s="256">
        <v>723</v>
      </c>
      <c r="C75" s="274" t="s">
        <v>301</v>
      </c>
      <c r="D75" s="265">
        <v>1063</v>
      </c>
      <c r="E75" s="585"/>
      <c r="F75" s="595"/>
    </row>
    <row r="76" spans="2:6" ht="34.5" customHeight="1">
      <c r="B76" s="270"/>
      <c r="C76" s="273" t="s">
        <v>621</v>
      </c>
      <c r="D76" s="266">
        <v>1064</v>
      </c>
      <c r="E76" s="585">
        <v>650</v>
      </c>
      <c r="F76" s="595"/>
    </row>
    <row r="77" spans="2:6" ht="34.5" customHeight="1">
      <c r="B77" s="272"/>
      <c r="C77" s="273" t="s">
        <v>622</v>
      </c>
      <c r="D77" s="266">
        <v>1065</v>
      </c>
      <c r="E77" s="585"/>
      <c r="F77" s="595"/>
    </row>
    <row r="78" spans="2:6" ht="34.5" customHeight="1">
      <c r="B78" s="275"/>
      <c r="C78" s="274" t="s">
        <v>302</v>
      </c>
      <c r="D78" s="265">
        <v>1066</v>
      </c>
      <c r="E78" s="584"/>
      <c r="F78" s="595"/>
    </row>
    <row r="79" spans="2:6" ht="34.5" customHeight="1">
      <c r="B79" s="275"/>
      <c r="C79" s="274" t="s">
        <v>303</v>
      </c>
      <c r="D79" s="265">
        <v>1067</v>
      </c>
      <c r="E79" s="584"/>
      <c r="F79" s="595"/>
    </row>
    <row r="80" spans="2:6" ht="34.5" customHeight="1">
      <c r="B80" s="275"/>
      <c r="C80" s="274" t="s">
        <v>623</v>
      </c>
      <c r="D80" s="265">
        <v>1068</v>
      </c>
      <c r="E80" s="584"/>
      <c r="F80" s="595"/>
    </row>
    <row r="81" spans="2:6" ht="34.5" customHeight="1">
      <c r="B81" s="275"/>
      <c r="C81" s="274" t="s">
        <v>624</v>
      </c>
      <c r="D81" s="265">
        <v>1069</v>
      </c>
      <c r="E81" s="584"/>
      <c r="F81" s="596"/>
    </row>
    <row r="82" spans="2:6" ht="34.5" customHeight="1">
      <c r="B82" s="275"/>
      <c r="C82" s="274" t="s">
        <v>625</v>
      </c>
      <c r="D82" s="265"/>
      <c r="E82" s="586"/>
      <c r="F82" s="595"/>
    </row>
    <row r="83" spans="2:6" ht="34.5" customHeight="1">
      <c r="B83" s="259"/>
      <c r="C83" s="258" t="s">
        <v>100</v>
      </c>
      <c r="D83" s="576">
        <v>1070</v>
      </c>
      <c r="E83" s="587"/>
      <c r="F83" s="597"/>
    </row>
    <row r="84" spans="2:6" ht="34.5" customHeight="1" thickBot="1">
      <c r="B84" s="260"/>
      <c r="C84" s="261" t="s">
        <v>304</v>
      </c>
      <c r="D84" s="575">
        <v>1071</v>
      </c>
      <c r="E84" s="587"/>
      <c r="F84" s="598"/>
    </row>
    <row r="85" ht="15.75">
      <c r="D85" s="262"/>
    </row>
  </sheetData>
  <sheetProtection/>
  <mergeCells count="6">
    <mergeCell ref="B4:F4"/>
    <mergeCell ref="B8:B9"/>
    <mergeCell ref="C8:C9"/>
    <mergeCell ref="D8:D9"/>
    <mergeCell ref="E8:E9"/>
    <mergeCell ref="F8:F9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8" scale="3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R19"/>
  <sheetViews>
    <sheetView showGridLines="0" zoomScale="75" zoomScaleNormal="75" zoomScalePageLayoutView="0" workbookViewId="0" topLeftCell="A4">
      <selection activeCell="F21" sqref="F21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27.7109375" style="1" customWidth="1"/>
    <col min="4" max="9" width="20.7109375" style="1" customWidth="1"/>
    <col min="10" max="10" width="29.8515625" style="1" customWidth="1"/>
    <col min="11" max="11" width="29.140625" style="1" customWidth="1"/>
    <col min="12" max="12" width="33.00390625" style="1" customWidth="1"/>
    <col min="13" max="13" width="29.8515625" style="1" customWidth="1"/>
    <col min="14" max="14" width="34.28125" style="1" customWidth="1"/>
    <col min="15" max="15" width="27.140625" style="1" customWidth="1"/>
    <col min="16" max="16" width="36.8515625" style="1" customWidth="1"/>
    <col min="17" max="16384" width="9.140625" style="1" customWidth="1"/>
  </cols>
  <sheetData>
    <row r="2" spans="2:9" ht="15.75">
      <c r="B2" s="14"/>
      <c r="C2" s="14"/>
      <c r="D2" s="14"/>
      <c r="E2" s="14"/>
      <c r="F2" s="14"/>
      <c r="G2" s="14"/>
      <c r="H2" s="14"/>
      <c r="I2" s="14"/>
    </row>
    <row r="3" s="11" customFormat="1" ht="27.75" customHeight="1">
      <c r="I3" s="75" t="s">
        <v>767</v>
      </c>
    </row>
    <row r="4" spans="2:16" ht="15.75">
      <c r="B4" s="14"/>
      <c r="C4" s="26"/>
      <c r="D4" s="26"/>
      <c r="E4" s="26"/>
      <c r="F4" s="26"/>
      <c r="G4" s="26"/>
      <c r="H4" s="26"/>
      <c r="I4" s="26"/>
      <c r="J4" s="5"/>
      <c r="K4" s="5"/>
      <c r="L4" s="5"/>
      <c r="M4" s="5"/>
      <c r="N4" s="5"/>
      <c r="O4" s="5"/>
      <c r="P4" s="5"/>
    </row>
    <row r="5" spans="2:16" ht="18.75">
      <c r="B5" s="899" t="s">
        <v>25</v>
      </c>
      <c r="C5" s="899"/>
      <c r="D5" s="899"/>
      <c r="E5" s="899"/>
      <c r="F5" s="899"/>
      <c r="G5" s="899"/>
      <c r="H5" s="899"/>
      <c r="I5" s="899"/>
      <c r="J5" s="5"/>
      <c r="K5" s="5"/>
      <c r="L5" s="5"/>
      <c r="M5" s="5"/>
      <c r="N5" s="5"/>
      <c r="O5" s="5"/>
      <c r="P5" s="5"/>
    </row>
    <row r="6" spans="2:16" ht="15.75">
      <c r="B6" s="14"/>
      <c r="C6" s="73"/>
      <c r="D6" s="73"/>
      <c r="E6" s="73"/>
      <c r="F6" s="73"/>
      <c r="G6" s="73"/>
      <c r="H6" s="73"/>
      <c r="I6" s="73"/>
      <c r="J6" s="6"/>
      <c r="K6" s="6"/>
      <c r="L6" s="6"/>
      <c r="M6" s="6"/>
      <c r="N6" s="6"/>
      <c r="O6" s="6"/>
      <c r="P6" s="6"/>
    </row>
    <row r="7" spans="2:16" ht="16.5" thickBot="1">
      <c r="B7" s="14"/>
      <c r="C7" s="25"/>
      <c r="D7" s="25"/>
      <c r="E7" s="25"/>
      <c r="F7" s="14"/>
      <c r="G7" s="14"/>
      <c r="H7" s="14"/>
      <c r="I7" s="16" t="s">
        <v>60</v>
      </c>
      <c r="K7" s="7"/>
      <c r="L7" s="7"/>
      <c r="M7" s="7"/>
      <c r="N7" s="7"/>
      <c r="O7" s="7"/>
      <c r="P7" s="7"/>
    </row>
    <row r="8" spans="2:18" s="9" customFormat="1" ht="42" customHeight="1">
      <c r="B8" s="755" t="s">
        <v>2</v>
      </c>
      <c r="C8" s="777" t="s">
        <v>26</v>
      </c>
      <c r="D8" s="781" t="s">
        <v>832</v>
      </c>
      <c r="E8" s="784" t="s">
        <v>833</v>
      </c>
      <c r="F8" s="771" t="s">
        <v>820</v>
      </c>
      <c r="G8" s="771" t="s">
        <v>821</v>
      </c>
      <c r="H8" s="771" t="s">
        <v>822</v>
      </c>
      <c r="I8" s="777" t="s">
        <v>823</v>
      </c>
      <c r="J8" s="17"/>
      <c r="K8" s="17"/>
      <c r="L8" s="17"/>
      <c r="M8" s="17"/>
      <c r="N8" s="17"/>
      <c r="O8" s="18"/>
      <c r="P8" s="10"/>
      <c r="Q8" s="10"/>
      <c r="R8" s="10"/>
    </row>
    <row r="9" spans="2:18" s="9" customFormat="1" ht="12" customHeight="1" thickBot="1">
      <c r="B9" s="756"/>
      <c r="C9" s="778"/>
      <c r="D9" s="782"/>
      <c r="E9" s="785"/>
      <c r="F9" s="772"/>
      <c r="G9" s="772"/>
      <c r="H9" s="772"/>
      <c r="I9" s="778"/>
      <c r="J9" s="10"/>
      <c r="K9" s="10"/>
      <c r="L9" s="10"/>
      <c r="M9" s="10"/>
      <c r="N9" s="10"/>
      <c r="O9" s="10"/>
      <c r="P9" s="10"/>
      <c r="Q9" s="10"/>
      <c r="R9" s="10"/>
    </row>
    <row r="10" spans="2:18" s="8" customFormat="1" ht="33" customHeight="1">
      <c r="B10" s="342" t="s">
        <v>101</v>
      </c>
      <c r="C10" s="343" t="s">
        <v>27</v>
      </c>
      <c r="D10" s="704"/>
      <c r="E10" s="705"/>
      <c r="F10" s="705"/>
      <c r="G10" s="705"/>
      <c r="H10" s="705"/>
      <c r="I10" s="706"/>
      <c r="J10" s="12"/>
      <c r="K10" s="12"/>
      <c r="L10" s="12"/>
      <c r="M10" s="12"/>
      <c r="N10" s="12"/>
      <c r="O10" s="12"/>
      <c r="P10" s="12"/>
      <c r="Q10" s="12"/>
      <c r="R10" s="12"/>
    </row>
    <row r="11" spans="2:18" s="8" customFormat="1" ht="33" customHeight="1">
      <c r="B11" s="340" t="s">
        <v>102</v>
      </c>
      <c r="C11" s="344" t="s">
        <v>28</v>
      </c>
      <c r="D11" s="707"/>
      <c r="E11" s="708">
        <v>5000</v>
      </c>
      <c r="F11" s="678"/>
      <c r="G11" s="678"/>
      <c r="H11" s="678"/>
      <c r="I11" s="679"/>
      <c r="J11" s="12"/>
      <c r="K11" s="12"/>
      <c r="L11" s="12"/>
      <c r="M11" s="12"/>
      <c r="N11" s="12"/>
      <c r="O11" s="12"/>
      <c r="P11" s="12"/>
      <c r="Q11" s="12"/>
      <c r="R11" s="12"/>
    </row>
    <row r="12" spans="2:18" s="8" customFormat="1" ht="33" customHeight="1">
      <c r="B12" s="340" t="s">
        <v>103</v>
      </c>
      <c r="C12" s="344" t="s">
        <v>29</v>
      </c>
      <c r="D12" s="709"/>
      <c r="E12" s="709"/>
      <c r="F12" s="678"/>
      <c r="G12" s="678"/>
      <c r="H12" s="678"/>
      <c r="I12" s="679"/>
      <c r="J12" s="12"/>
      <c r="K12" s="12"/>
      <c r="L12" s="12"/>
      <c r="M12" s="12"/>
      <c r="N12" s="12"/>
      <c r="O12" s="12"/>
      <c r="P12" s="12"/>
      <c r="Q12" s="12"/>
      <c r="R12" s="12"/>
    </row>
    <row r="13" spans="2:18" s="8" customFormat="1" ht="33" customHeight="1">
      <c r="B13" s="340" t="s">
        <v>104</v>
      </c>
      <c r="C13" s="344" t="s">
        <v>30</v>
      </c>
      <c r="D13" s="709"/>
      <c r="E13" s="678"/>
      <c r="F13" s="678"/>
      <c r="G13" s="678"/>
      <c r="H13" s="678"/>
      <c r="I13" s="679"/>
      <c r="J13" s="12"/>
      <c r="K13" s="12"/>
      <c r="L13" s="12"/>
      <c r="M13" s="12"/>
      <c r="N13" s="12"/>
      <c r="O13" s="12"/>
      <c r="P13" s="12"/>
      <c r="Q13" s="12"/>
      <c r="R13" s="12"/>
    </row>
    <row r="14" spans="2:18" s="8" customFormat="1" ht="33" customHeight="1">
      <c r="B14" s="340" t="s">
        <v>105</v>
      </c>
      <c r="C14" s="344" t="s">
        <v>81</v>
      </c>
      <c r="D14" s="709">
        <v>40000</v>
      </c>
      <c r="E14" s="678">
        <v>26000</v>
      </c>
      <c r="F14" s="678">
        <v>10000</v>
      </c>
      <c r="G14" s="678">
        <v>20000</v>
      </c>
      <c r="H14" s="678">
        <v>30000</v>
      </c>
      <c r="I14" s="679">
        <v>40000</v>
      </c>
      <c r="J14" s="12"/>
      <c r="K14" s="12"/>
      <c r="L14" s="12"/>
      <c r="M14" s="12"/>
      <c r="N14" s="12"/>
      <c r="O14" s="12"/>
      <c r="P14" s="12"/>
      <c r="Q14" s="12"/>
      <c r="R14" s="12"/>
    </row>
    <row r="15" spans="2:18" s="8" customFormat="1" ht="33" customHeight="1">
      <c r="B15" s="340" t="s">
        <v>106</v>
      </c>
      <c r="C15" s="344" t="s">
        <v>31</v>
      </c>
      <c r="D15" s="709">
        <v>10000</v>
      </c>
      <c r="E15" s="678">
        <v>4620</v>
      </c>
      <c r="F15" s="678">
        <v>2500</v>
      </c>
      <c r="G15" s="678">
        <v>5000</v>
      </c>
      <c r="H15" s="678">
        <v>7500</v>
      </c>
      <c r="I15" s="679">
        <v>10000</v>
      </c>
      <c r="J15" s="12"/>
      <c r="K15" s="12"/>
      <c r="L15" s="12"/>
      <c r="M15" s="12"/>
      <c r="N15" s="12"/>
      <c r="O15" s="12"/>
      <c r="P15" s="12"/>
      <c r="Q15" s="12"/>
      <c r="R15" s="12"/>
    </row>
    <row r="16" spans="2:18" s="8" customFormat="1" ht="33" customHeight="1" thickBot="1">
      <c r="B16" s="341" t="s">
        <v>107</v>
      </c>
      <c r="C16" s="391" t="s">
        <v>23</v>
      </c>
      <c r="D16" s="710"/>
      <c r="E16" s="687"/>
      <c r="F16" s="687"/>
      <c r="G16" s="687"/>
      <c r="H16" s="687"/>
      <c r="I16" s="688"/>
      <c r="J16" s="12"/>
      <c r="K16" s="12"/>
      <c r="L16" s="12"/>
      <c r="M16" s="12"/>
      <c r="N16" s="12"/>
      <c r="O16" s="12"/>
      <c r="P16" s="12"/>
      <c r="Q16" s="12"/>
      <c r="R16" s="12"/>
    </row>
    <row r="17" spans="2:9" ht="15.75">
      <c r="B17" s="35"/>
      <c r="C17" s="14"/>
      <c r="D17" s="14"/>
      <c r="E17" s="14"/>
      <c r="F17" s="14"/>
      <c r="G17" s="14"/>
      <c r="H17" s="14"/>
      <c r="I17" s="14"/>
    </row>
    <row r="19" spans="3:9" ht="20.25" customHeight="1">
      <c r="C19" s="13"/>
      <c r="D19" s="13"/>
      <c r="E19" s="3"/>
      <c r="F19" s="3"/>
      <c r="G19" s="3"/>
      <c r="H19" s="3"/>
      <c r="I19" s="3"/>
    </row>
  </sheetData>
  <sheetProtection/>
  <mergeCells count="9">
    <mergeCell ref="H8:H9"/>
    <mergeCell ref="I8:I9"/>
    <mergeCell ref="B5:I5"/>
    <mergeCell ref="B8:B9"/>
    <mergeCell ref="C8:C9"/>
    <mergeCell ref="E8:E9"/>
    <mergeCell ref="F8:F9"/>
    <mergeCell ref="G8:G9"/>
    <mergeCell ref="D8:D9"/>
  </mergeCells>
  <printOptions/>
  <pageMargins left="0.7" right="0.7" top="0.75" bottom="0.75" header="0.3" footer="0.3"/>
  <pageSetup fitToHeight="1" fitToWidth="1" horizontalDpi="600" verticalDpi="600" orientation="landscape" paperSize="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5" sqref="G5:G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F60"/>
  <sheetViews>
    <sheetView showGridLines="0" zoomScale="75" zoomScaleNormal="75" zoomScalePageLayoutView="0" workbookViewId="0" topLeftCell="A40">
      <selection activeCell="C96" sqref="C96"/>
    </sheetView>
  </sheetViews>
  <sheetFormatPr defaultColWidth="9.140625" defaultRowHeight="12.75"/>
  <cols>
    <col min="3" max="3" width="98.00390625" style="0" customWidth="1"/>
    <col min="4" max="4" width="7.00390625" style="0" bestFit="1" customWidth="1"/>
    <col min="5" max="5" width="49.421875" style="0" customWidth="1"/>
    <col min="6" max="6" width="50.00390625" style="0" customWidth="1"/>
  </cols>
  <sheetData>
    <row r="3" spans="3:6" ht="24.75" customHeight="1">
      <c r="C3" s="20"/>
      <c r="D3" s="20"/>
      <c r="E3" s="20"/>
      <c r="F3" s="75" t="s">
        <v>749</v>
      </c>
    </row>
    <row r="4" spans="3:6" s="4" customFormat="1" ht="24.75" customHeight="1">
      <c r="C4" s="738" t="s">
        <v>51</v>
      </c>
      <c r="D4" s="738"/>
      <c r="E4" s="738"/>
      <c r="F4" s="738"/>
    </row>
    <row r="5" spans="3:6" s="4" customFormat="1" ht="24.75" customHeight="1">
      <c r="C5" s="739" t="s">
        <v>778</v>
      </c>
      <c r="D5" s="739"/>
      <c r="E5" s="739"/>
      <c r="F5" s="739"/>
    </row>
    <row r="6" spans="3:6" s="4" customFormat="1" ht="24.75" customHeight="1">
      <c r="C6" s="74"/>
      <c r="D6" s="74"/>
      <c r="E6" s="74"/>
      <c r="F6" s="74"/>
    </row>
    <row r="7" spans="3:6" s="2" customFormat="1" ht="16.5" thickBot="1">
      <c r="C7" s="14"/>
      <c r="D7" s="14"/>
      <c r="E7" s="27"/>
      <c r="F7" s="75" t="s">
        <v>658</v>
      </c>
    </row>
    <row r="8" spans="3:6" s="2" customFormat="1" ht="30" customHeight="1">
      <c r="C8" s="734" t="s">
        <v>99</v>
      </c>
      <c r="D8" s="732" t="s">
        <v>48</v>
      </c>
      <c r="E8" s="736" t="s">
        <v>80</v>
      </c>
      <c r="F8" s="737"/>
    </row>
    <row r="9" spans="3:6" s="2" customFormat="1" ht="39.75" customHeight="1" thickBot="1">
      <c r="C9" s="735"/>
      <c r="D9" s="733"/>
      <c r="E9" s="345" t="s">
        <v>779</v>
      </c>
      <c r="F9" s="346" t="s">
        <v>780</v>
      </c>
    </row>
    <row r="10" spans="3:6" s="2" customFormat="1" ht="30" customHeight="1">
      <c r="C10" s="347"/>
      <c r="D10" s="348"/>
      <c r="E10" s="349">
        <v>1</v>
      </c>
      <c r="F10" s="350">
        <v>2</v>
      </c>
    </row>
    <row r="11" spans="3:6" s="2" customFormat="1" ht="33.75" customHeight="1">
      <c r="C11" s="351" t="s">
        <v>206</v>
      </c>
      <c r="D11" s="352"/>
      <c r="E11" s="588"/>
      <c r="F11" s="599"/>
    </row>
    <row r="12" spans="3:6" s="2" customFormat="1" ht="33.75" customHeight="1">
      <c r="C12" s="351" t="s">
        <v>207</v>
      </c>
      <c r="D12" s="352">
        <v>3001</v>
      </c>
      <c r="E12" s="644">
        <f>SUM(E13:E15)</f>
        <v>283570</v>
      </c>
      <c r="F12" s="641">
        <f>SUM(F13:F15)</f>
        <v>230318</v>
      </c>
    </row>
    <row r="13" spans="3:6" s="2" customFormat="1" ht="33.75" customHeight="1">
      <c r="C13" s="353" t="s">
        <v>52</v>
      </c>
      <c r="D13" s="352">
        <v>3002</v>
      </c>
      <c r="E13" s="645">
        <v>280770</v>
      </c>
      <c r="F13" s="642">
        <v>226104</v>
      </c>
    </row>
    <row r="14" spans="3:6" s="2" customFormat="1" ht="33.75" customHeight="1">
      <c r="C14" s="353" t="s">
        <v>53</v>
      </c>
      <c r="D14" s="352">
        <v>3003</v>
      </c>
      <c r="E14" s="649">
        <v>2000</v>
      </c>
      <c r="F14" s="642">
        <v>3570</v>
      </c>
    </row>
    <row r="15" spans="3:6" s="2" customFormat="1" ht="33.75" customHeight="1">
      <c r="C15" s="353" t="s">
        <v>54</v>
      </c>
      <c r="D15" s="352">
        <v>3004</v>
      </c>
      <c r="E15" s="646">
        <v>800</v>
      </c>
      <c r="F15" s="642">
        <v>644</v>
      </c>
    </row>
    <row r="16" spans="3:6" s="2" customFormat="1" ht="33.75" customHeight="1">
      <c r="C16" s="351" t="s">
        <v>208</v>
      </c>
      <c r="D16" s="352">
        <v>3005</v>
      </c>
      <c r="E16" s="647">
        <f>SUM(E17:E21)</f>
        <v>283570</v>
      </c>
      <c r="F16" s="641">
        <f>SUM(F17:F21)</f>
        <v>230318</v>
      </c>
    </row>
    <row r="17" spans="3:6" s="2" customFormat="1" ht="33.75" customHeight="1">
      <c r="C17" s="353" t="s">
        <v>55</v>
      </c>
      <c r="D17" s="352">
        <v>3006</v>
      </c>
      <c r="E17" s="646">
        <v>252552</v>
      </c>
      <c r="F17" s="642">
        <v>199647</v>
      </c>
    </row>
    <row r="18" spans="3:6" ht="33.75" customHeight="1">
      <c r="C18" s="353" t="s">
        <v>209</v>
      </c>
      <c r="D18" s="352">
        <v>3007</v>
      </c>
      <c r="E18" s="646">
        <v>22811</v>
      </c>
      <c r="F18" s="642">
        <v>21738</v>
      </c>
    </row>
    <row r="19" spans="3:6" ht="33.75" customHeight="1">
      <c r="C19" s="353" t="s">
        <v>56</v>
      </c>
      <c r="D19" s="352">
        <v>3008</v>
      </c>
      <c r="E19" s="648">
        <v>2000</v>
      </c>
      <c r="F19" s="642">
        <v>2001</v>
      </c>
    </row>
    <row r="20" spans="3:6" ht="33.75" customHeight="1">
      <c r="C20" s="353" t="s">
        <v>57</v>
      </c>
      <c r="D20" s="352">
        <v>3009</v>
      </c>
      <c r="E20" s="648"/>
      <c r="F20" s="642"/>
    </row>
    <row r="21" spans="3:6" ht="33.75" customHeight="1">
      <c r="C21" s="353" t="s">
        <v>210</v>
      </c>
      <c r="D21" s="352">
        <v>3010</v>
      </c>
      <c r="E21" s="648">
        <v>6207</v>
      </c>
      <c r="F21" s="642">
        <v>6932</v>
      </c>
    </row>
    <row r="22" spans="3:6" ht="33.75" customHeight="1">
      <c r="C22" s="351" t="s">
        <v>211</v>
      </c>
      <c r="D22" s="352">
        <v>3011</v>
      </c>
      <c r="E22" s="591"/>
      <c r="F22" s="599"/>
    </row>
    <row r="23" spans="3:6" ht="33.75" customHeight="1">
      <c r="C23" s="351" t="s">
        <v>212</v>
      </c>
      <c r="D23" s="352">
        <v>3012</v>
      </c>
      <c r="E23" s="592"/>
      <c r="F23" s="599"/>
    </row>
    <row r="24" spans="3:6" ht="33.75" customHeight="1">
      <c r="C24" s="351" t="s">
        <v>32</v>
      </c>
      <c r="D24" s="352"/>
      <c r="E24" s="591"/>
      <c r="F24" s="599"/>
    </row>
    <row r="25" spans="3:6" ht="33.75" customHeight="1">
      <c r="C25" s="351" t="s">
        <v>213</v>
      </c>
      <c r="D25" s="352">
        <v>3013</v>
      </c>
      <c r="E25" s="591"/>
      <c r="F25" s="599"/>
    </row>
    <row r="26" spans="3:6" ht="33.75" customHeight="1">
      <c r="C26" s="353" t="s">
        <v>33</v>
      </c>
      <c r="D26" s="352">
        <v>3014</v>
      </c>
      <c r="E26" s="593"/>
      <c r="F26" s="599"/>
    </row>
    <row r="27" spans="3:6" ht="33.75" customHeight="1">
      <c r="C27" s="353" t="s">
        <v>214</v>
      </c>
      <c r="D27" s="352">
        <v>3015</v>
      </c>
      <c r="E27" s="591"/>
      <c r="F27" s="599"/>
    </row>
    <row r="28" spans="3:6" ht="33.75" customHeight="1">
      <c r="C28" s="353" t="s">
        <v>34</v>
      </c>
      <c r="D28" s="352">
        <v>3016</v>
      </c>
      <c r="E28" s="591"/>
      <c r="F28" s="599"/>
    </row>
    <row r="29" spans="3:6" ht="33.75" customHeight="1">
      <c r="C29" s="353" t="s">
        <v>35</v>
      </c>
      <c r="D29" s="352">
        <v>3017</v>
      </c>
      <c r="E29" s="591"/>
      <c r="F29" s="599"/>
    </row>
    <row r="30" spans="3:6" ht="33.75" customHeight="1">
      <c r="C30" s="353" t="s">
        <v>36</v>
      </c>
      <c r="D30" s="352">
        <v>3018</v>
      </c>
      <c r="E30" s="591"/>
      <c r="F30" s="599"/>
    </row>
    <row r="31" spans="3:6" ht="33.75" customHeight="1">
      <c r="C31" s="351" t="s">
        <v>215</v>
      </c>
      <c r="D31" s="352">
        <v>3019</v>
      </c>
      <c r="E31" s="591"/>
      <c r="F31" s="599"/>
    </row>
    <row r="32" spans="3:6" ht="33.75" customHeight="1">
      <c r="C32" s="353" t="s">
        <v>37</v>
      </c>
      <c r="D32" s="352">
        <v>3020</v>
      </c>
      <c r="E32" s="591"/>
      <c r="F32" s="599"/>
    </row>
    <row r="33" spans="3:6" ht="33.75" customHeight="1">
      <c r="C33" s="353" t="s">
        <v>216</v>
      </c>
      <c r="D33" s="352">
        <v>3021</v>
      </c>
      <c r="E33" s="591"/>
      <c r="F33" s="599"/>
    </row>
    <row r="34" spans="3:6" ht="33.75" customHeight="1">
      <c r="C34" s="353" t="s">
        <v>38</v>
      </c>
      <c r="D34" s="352">
        <v>3022</v>
      </c>
      <c r="E34" s="591"/>
      <c r="F34" s="599"/>
    </row>
    <row r="35" spans="3:6" ht="33.75" customHeight="1">
      <c r="C35" s="351" t="s">
        <v>217</v>
      </c>
      <c r="D35" s="352">
        <v>3023</v>
      </c>
      <c r="E35" s="591"/>
      <c r="F35" s="599"/>
    </row>
    <row r="36" spans="3:6" ht="33.75" customHeight="1">
      <c r="C36" s="351" t="s">
        <v>218</v>
      </c>
      <c r="D36" s="352">
        <v>3024</v>
      </c>
      <c r="E36" s="592"/>
      <c r="F36" s="599"/>
    </row>
    <row r="37" spans="3:6" ht="33.75" customHeight="1">
      <c r="C37" s="351" t="s">
        <v>39</v>
      </c>
      <c r="D37" s="352"/>
      <c r="E37" s="591"/>
      <c r="F37" s="599"/>
    </row>
    <row r="38" spans="3:6" ht="33.75" customHeight="1">
      <c r="C38" s="351" t="s">
        <v>219</v>
      </c>
      <c r="D38" s="352">
        <v>3025</v>
      </c>
      <c r="E38" s="591"/>
      <c r="F38" s="599"/>
    </row>
    <row r="39" spans="3:6" ht="33.75" customHeight="1">
      <c r="C39" s="353" t="s">
        <v>40</v>
      </c>
      <c r="D39" s="352">
        <v>3026</v>
      </c>
      <c r="E39" s="593"/>
      <c r="F39" s="599"/>
    </row>
    <row r="40" spans="3:6" ht="33.75" customHeight="1">
      <c r="C40" s="353" t="s">
        <v>135</v>
      </c>
      <c r="D40" s="352">
        <v>3027</v>
      </c>
      <c r="E40" s="591"/>
      <c r="F40" s="599"/>
    </row>
    <row r="41" spans="3:6" ht="33.75" customHeight="1">
      <c r="C41" s="353" t="s">
        <v>136</v>
      </c>
      <c r="D41" s="352">
        <v>3028</v>
      </c>
      <c r="E41" s="591"/>
      <c r="F41" s="599"/>
    </row>
    <row r="42" spans="3:6" ht="33.75" customHeight="1">
      <c r="C42" s="353" t="s">
        <v>137</v>
      </c>
      <c r="D42" s="352">
        <v>3029</v>
      </c>
      <c r="E42" s="591"/>
      <c r="F42" s="599"/>
    </row>
    <row r="43" spans="3:6" ht="33.75" customHeight="1">
      <c r="C43" s="353" t="s">
        <v>138</v>
      </c>
      <c r="D43" s="352">
        <v>3030</v>
      </c>
      <c r="E43" s="591"/>
      <c r="F43" s="599"/>
    </row>
    <row r="44" spans="3:6" ht="33.75" customHeight="1">
      <c r="C44" s="351" t="s">
        <v>220</v>
      </c>
      <c r="D44" s="352">
        <v>3031</v>
      </c>
      <c r="E44" s="591"/>
      <c r="F44" s="599"/>
    </row>
    <row r="45" spans="3:6" ht="33.75" customHeight="1">
      <c r="C45" s="353" t="s">
        <v>41</v>
      </c>
      <c r="D45" s="352">
        <v>3032</v>
      </c>
      <c r="E45" s="591"/>
      <c r="F45" s="599"/>
    </row>
    <row r="46" spans="3:6" ht="33.75" customHeight="1">
      <c r="C46" s="353" t="s">
        <v>221</v>
      </c>
      <c r="D46" s="352">
        <v>3033</v>
      </c>
      <c r="E46" s="591"/>
      <c r="F46" s="599"/>
    </row>
    <row r="47" spans="3:6" ht="33.75" customHeight="1">
      <c r="C47" s="353" t="s">
        <v>222</v>
      </c>
      <c r="D47" s="352">
        <v>3034</v>
      </c>
      <c r="E47" s="591"/>
      <c r="F47" s="599"/>
    </row>
    <row r="48" spans="3:6" ht="33.75" customHeight="1">
      <c r="C48" s="353" t="s">
        <v>223</v>
      </c>
      <c r="D48" s="352">
        <v>3035</v>
      </c>
      <c r="E48" s="591"/>
      <c r="F48" s="599"/>
    </row>
    <row r="49" spans="3:6" ht="33.75" customHeight="1">
      <c r="C49" s="353" t="s">
        <v>224</v>
      </c>
      <c r="D49" s="352">
        <v>3036</v>
      </c>
      <c r="E49" s="591"/>
      <c r="F49" s="599"/>
    </row>
    <row r="50" spans="3:6" ht="33.75" customHeight="1">
      <c r="C50" s="353" t="s">
        <v>225</v>
      </c>
      <c r="D50" s="352">
        <v>3037</v>
      </c>
      <c r="E50" s="591"/>
      <c r="F50" s="599"/>
    </row>
    <row r="51" spans="3:6" ht="33.75" customHeight="1">
      <c r="C51" s="351" t="s">
        <v>226</v>
      </c>
      <c r="D51" s="352">
        <v>3038</v>
      </c>
      <c r="E51" s="591"/>
      <c r="F51" s="599"/>
    </row>
    <row r="52" spans="3:6" ht="33.75" customHeight="1">
      <c r="C52" s="351" t="s">
        <v>227</v>
      </c>
      <c r="D52" s="352">
        <v>3039</v>
      </c>
      <c r="E52" s="590"/>
      <c r="F52" s="599"/>
    </row>
    <row r="53" spans="3:6" ht="33.75" customHeight="1">
      <c r="C53" s="351" t="s">
        <v>613</v>
      </c>
      <c r="D53" s="352">
        <v>3040</v>
      </c>
      <c r="E53" s="589">
        <v>283570</v>
      </c>
      <c r="F53" s="641">
        <f>(F12+F25+F38)</f>
        <v>230318</v>
      </c>
    </row>
    <row r="54" spans="3:6" ht="33.75" customHeight="1">
      <c r="C54" s="351" t="s">
        <v>614</v>
      </c>
      <c r="D54" s="352">
        <v>3041</v>
      </c>
      <c r="E54" s="589">
        <v>283570</v>
      </c>
      <c r="F54" s="641">
        <f>(F16+F31+F44)</f>
        <v>230318</v>
      </c>
    </row>
    <row r="55" spans="3:6" ht="33.75" customHeight="1">
      <c r="C55" s="351" t="s">
        <v>615</v>
      </c>
      <c r="D55" s="352">
        <v>3042</v>
      </c>
      <c r="E55" s="590"/>
      <c r="F55" s="642"/>
    </row>
    <row r="56" spans="3:6" ht="33.75" customHeight="1">
      <c r="C56" s="351" t="s">
        <v>616</v>
      </c>
      <c r="D56" s="352">
        <v>3043</v>
      </c>
      <c r="E56" s="591"/>
      <c r="F56" s="642"/>
    </row>
    <row r="57" spans="3:6" ht="33.75" customHeight="1">
      <c r="C57" s="351" t="s">
        <v>228</v>
      </c>
      <c r="D57" s="352">
        <v>3044</v>
      </c>
      <c r="E57" s="639">
        <v>500</v>
      </c>
      <c r="F57" s="641">
        <v>500</v>
      </c>
    </row>
    <row r="58" spans="3:6" ht="33.75" customHeight="1">
      <c r="C58" s="351" t="s">
        <v>229</v>
      </c>
      <c r="D58" s="352">
        <v>3045</v>
      </c>
      <c r="E58" s="594"/>
      <c r="F58" s="642"/>
    </row>
    <row r="59" spans="3:6" ht="33.75" customHeight="1">
      <c r="C59" s="351" t="s">
        <v>139</v>
      </c>
      <c r="D59" s="352">
        <v>3046</v>
      </c>
      <c r="E59" s="594"/>
      <c r="F59" s="642"/>
    </row>
    <row r="60" spans="3:6" ht="33.75" customHeight="1" thickBot="1">
      <c r="C60" s="354" t="s">
        <v>617</v>
      </c>
      <c r="D60" s="355">
        <v>3047</v>
      </c>
      <c r="E60" s="640">
        <v>500</v>
      </c>
      <c r="F60" s="643">
        <f>(F55-F56+F57+F58-F59)</f>
        <v>500</v>
      </c>
    </row>
  </sheetData>
  <sheetProtection/>
  <mergeCells count="5">
    <mergeCell ref="D8:D9"/>
    <mergeCell ref="C8:C9"/>
    <mergeCell ref="E8:F8"/>
    <mergeCell ref="C4:F4"/>
    <mergeCell ref="C5:F5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8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B1:F75"/>
  <sheetViews>
    <sheetView zoomScalePageLayoutView="0" workbookViewId="0" topLeftCell="A58">
      <selection activeCell="B65" sqref="B65:F68"/>
    </sheetView>
  </sheetViews>
  <sheetFormatPr defaultColWidth="9.140625" defaultRowHeight="12.75"/>
  <cols>
    <col min="1" max="1" width="9.140625" style="38" customWidth="1"/>
    <col min="2" max="2" width="22.8515625" style="38" customWidth="1"/>
    <col min="3" max="4" width="15.7109375" style="38" customWidth="1"/>
    <col min="5" max="5" width="16.8515625" style="38" customWidth="1"/>
    <col min="6" max="6" width="15.7109375" style="38" customWidth="1"/>
    <col min="7" max="16384" width="9.140625" style="38" customWidth="1"/>
  </cols>
  <sheetData>
    <row r="1" ht="15">
      <c r="F1" s="39" t="s">
        <v>750</v>
      </c>
    </row>
    <row r="2" ht="15">
      <c r="F2" s="39"/>
    </row>
    <row r="3" spans="2:6" ht="18.75">
      <c r="B3" s="741" t="s">
        <v>770</v>
      </c>
      <c r="C3" s="741"/>
      <c r="D3" s="741"/>
      <c r="E3" s="741"/>
      <c r="F3" s="741"/>
    </row>
    <row r="4" spans="2:6" ht="15.75">
      <c r="B4" s="40"/>
      <c r="C4" s="40"/>
      <c r="D4" s="40"/>
      <c r="E4" s="40"/>
      <c r="F4" s="40"/>
    </row>
    <row r="5" spans="2:6" ht="16.5" thickBot="1">
      <c r="B5" s="40"/>
      <c r="C5" s="40"/>
      <c r="D5" s="40"/>
      <c r="E5" s="40"/>
      <c r="F5" s="396" t="s">
        <v>595</v>
      </c>
    </row>
    <row r="6" spans="2:6" ht="30.75" customHeight="1" thickBot="1">
      <c r="B6" s="356" t="s">
        <v>535</v>
      </c>
      <c r="C6" s="380" t="s">
        <v>834</v>
      </c>
      <c r="D6" s="380" t="s">
        <v>835</v>
      </c>
      <c r="E6" s="380" t="s">
        <v>836</v>
      </c>
      <c r="F6" s="379" t="s">
        <v>837</v>
      </c>
    </row>
    <row r="7" spans="2:6" ht="19.5" customHeight="1">
      <c r="B7" s="41" t="s">
        <v>536</v>
      </c>
      <c r="C7" s="42">
        <v>324900</v>
      </c>
      <c r="D7" s="42">
        <v>251832</v>
      </c>
      <c r="E7" s="42">
        <v>281570</v>
      </c>
      <c r="F7" s="43">
        <v>266286</v>
      </c>
    </row>
    <row r="8" spans="2:6" ht="19.5" customHeight="1">
      <c r="B8" s="44" t="s">
        <v>537</v>
      </c>
      <c r="C8" s="45">
        <v>235361</v>
      </c>
      <c r="D8" s="45">
        <v>211079</v>
      </c>
      <c r="E8" s="45">
        <v>223434</v>
      </c>
      <c r="F8" s="46" t="s">
        <v>538</v>
      </c>
    </row>
    <row r="9" spans="2:6" ht="19.5" customHeight="1" thickBot="1">
      <c r="B9" s="47" t="s">
        <v>539</v>
      </c>
      <c r="C9" s="48">
        <f>C8/C7</f>
        <v>0.7244105878731918</v>
      </c>
      <c r="D9" s="49">
        <f>D8/D7</f>
        <v>0.8381738619397059</v>
      </c>
      <c r="E9" s="50">
        <f>E8/E7</f>
        <v>0.793529140178286</v>
      </c>
      <c r="F9" s="51" t="s">
        <v>538</v>
      </c>
    </row>
    <row r="10" ht="15" customHeight="1"/>
    <row r="11" ht="15" customHeight="1" thickBot="1">
      <c r="F11" s="396" t="s">
        <v>595</v>
      </c>
    </row>
    <row r="12" spans="2:6" ht="30.75" customHeight="1" thickBot="1">
      <c r="B12" s="356" t="s">
        <v>540</v>
      </c>
      <c r="C12" s="380" t="s">
        <v>838</v>
      </c>
      <c r="D12" s="380" t="s">
        <v>839</v>
      </c>
      <c r="E12" s="380" t="s">
        <v>840</v>
      </c>
      <c r="F12" s="379" t="s">
        <v>841</v>
      </c>
    </row>
    <row r="13" spans="2:6" ht="19.5" customHeight="1">
      <c r="B13" s="41" t="s">
        <v>536</v>
      </c>
      <c r="C13" s="42">
        <v>309583</v>
      </c>
      <c r="D13" s="42">
        <v>252019</v>
      </c>
      <c r="E13" s="42">
        <v>263155</v>
      </c>
      <c r="F13" s="43">
        <v>267281</v>
      </c>
    </row>
    <row r="14" spans="2:6" ht="19.5" customHeight="1" thickBot="1">
      <c r="B14" s="47" t="s">
        <v>537</v>
      </c>
      <c r="C14" s="52">
        <v>243226</v>
      </c>
      <c r="D14" s="52">
        <v>233889</v>
      </c>
      <c r="E14" s="52">
        <v>246099</v>
      </c>
      <c r="F14" s="53" t="s">
        <v>538</v>
      </c>
    </row>
    <row r="15" spans="2:6" ht="19.5" customHeight="1" thickBot="1">
      <c r="B15" s="47" t="s">
        <v>539</v>
      </c>
      <c r="C15" s="48">
        <f>C14/C13</f>
        <v>0.7856568351621375</v>
      </c>
      <c r="D15" s="49">
        <f>D14/D13</f>
        <v>0.9280609795293212</v>
      </c>
      <c r="E15" s="50">
        <f>E14/E13</f>
        <v>0.9351864870513575</v>
      </c>
      <c r="F15" s="51" t="s">
        <v>538</v>
      </c>
    </row>
    <row r="16" spans="2:6" ht="15" customHeight="1">
      <c r="B16" s="54"/>
      <c r="C16" s="55"/>
      <c r="D16" s="55"/>
      <c r="E16" s="55"/>
      <c r="F16" s="55"/>
    </row>
    <row r="17" ht="15" customHeight="1" thickBot="1">
      <c r="F17" s="396" t="s">
        <v>595</v>
      </c>
    </row>
    <row r="18" spans="2:6" ht="30.75" customHeight="1" thickBot="1">
      <c r="B18" s="356" t="s">
        <v>541</v>
      </c>
      <c r="C18" s="380" t="s">
        <v>838</v>
      </c>
      <c r="D18" s="380" t="s">
        <v>839</v>
      </c>
      <c r="E18" s="380" t="s">
        <v>840</v>
      </c>
      <c r="F18" s="379" t="s">
        <v>841</v>
      </c>
    </row>
    <row r="19" spans="2:6" ht="19.5" customHeight="1">
      <c r="B19" s="41" t="s">
        <v>536</v>
      </c>
      <c r="C19" s="42">
        <v>326900</v>
      </c>
      <c r="D19" s="42">
        <v>254632</v>
      </c>
      <c r="E19" s="42">
        <v>283570</v>
      </c>
      <c r="F19" s="43">
        <v>271086</v>
      </c>
    </row>
    <row r="20" spans="2:6" ht="19.5" customHeight="1" thickBot="1">
      <c r="B20" s="47" t="s">
        <v>537</v>
      </c>
      <c r="C20" s="52">
        <v>237409</v>
      </c>
      <c r="D20" s="52">
        <v>213524</v>
      </c>
      <c r="E20" s="52">
        <v>228249</v>
      </c>
      <c r="F20" s="53" t="s">
        <v>538</v>
      </c>
    </row>
    <row r="21" spans="2:6" ht="19.5" customHeight="1" thickBot="1">
      <c r="B21" s="47" t="s">
        <v>539</v>
      </c>
      <c r="C21" s="48">
        <f>C20/C19</f>
        <v>0.7262434995411441</v>
      </c>
      <c r="D21" s="49">
        <f>D20/D19</f>
        <v>0.8385591755945836</v>
      </c>
      <c r="E21" s="50">
        <f>E20/E19</f>
        <v>0.8049123673167119</v>
      </c>
      <c r="F21" s="51" t="s">
        <v>538</v>
      </c>
    </row>
    <row r="22" ht="15" customHeight="1"/>
    <row r="23" ht="15" customHeight="1" thickBot="1">
      <c r="F23" s="396" t="s">
        <v>595</v>
      </c>
    </row>
    <row r="24" spans="2:6" ht="30.75" customHeight="1" thickBot="1">
      <c r="B24" s="356" t="s">
        <v>542</v>
      </c>
      <c r="C24" s="380" t="s">
        <v>838</v>
      </c>
      <c r="D24" s="380" t="s">
        <v>839</v>
      </c>
      <c r="E24" s="380" t="s">
        <v>840</v>
      </c>
      <c r="F24" s="379" t="s">
        <v>841</v>
      </c>
    </row>
    <row r="25" spans="2:6" ht="19.5" customHeight="1">
      <c r="B25" s="41" t="s">
        <v>536</v>
      </c>
      <c r="C25" s="42">
        <v>326343</v>
      </c>
      <c r="D25" s="42">
        <v>254573</v>
      </c>
      <c r="E25" s="42">
        <v>282920</v>
      </c>
      <c r="F25" s="43">
        <v>270801</v>
      </c>
    </row>
    <row r="26" spans="2:6" ht="19.5" customHeight="1" thickBot="1">
      <c r="B26" s="47" t="s">
        <v>537</v>
      </c>
      <c r="C26" s="52">
        <v>251572</v>
      </c>
      <c r="D26" s="52">
        <v>237867</v>
      </c>
      <c r="E26" s="52">
        <v>249642</v>
      </c>
      <c r="F26" s="53" t="s">
        <v>538</v>
      </c>
    </row>
    <row r="27" spans="2:6" ht="19.5" customHeight="1" thickBot="1">
      <c r="B27" s="47" t="s">
        <v>539</v>
      </c>
      <c r="C27" s="48">
        <f>C26/C25</f>
        <v>0.770882169986793</v>
      </c>
      <c r="D27" s="49">
        <f>D26/D25</f>
        <v>0.9343763871266788</v>
      </c>
      <c r="E27" s="50">
        <f>E26/E25</f>
        <v>0.8823766435741552</v>
      </c>
      <c r="F27" s="51" t="s">
        <v>538</v>
      </c>
    </row>
    <row r="28" ht="15" customHeight="1"/>
    <row r="29" ht="15" customHeight="1" thickBot="1">
      <c r="F29" s="396" t="s">
        <v>595</v>
      </c>
    </row>
    <row r="30" spans="2:6" ht="30.75" customHeight="1" thickBot="1">
      <c r="B30" s="356" t="s">
        <v>543</v>
      </c>
      <c r="C30" s="380" t="s">
        <v>838</v>
      </c>
      <c r="D30" s="380" t="s">
        <v>839</v>
      </c>
      <c r="E30" s="380" t="s">
        <v>840</v>
      </c>
      <c r="F30" s="379" t="s">
        <v>841</v>
      </c>
    </row>
    <row r="31" spans="2:6" ht="19.5" customHeight="1">
      <c r="B31" s="41" t="s">
        <v>536</v>
      </c>
      <c r="C31" s="42">
        <f>(C7-C13)</f>
        <v>15317</v>
      </c>
      <c r="D31" s="42">
        <f>(D7-D13)</f>
        <v>-187</v>
      </c>
      <c r="E31" s="42">
        <f>(E7-E13)</f>
        <v>18415</v>
      </c>
      <c r="F31" s="42">
        <f>(F7-F13)</f>
        <v>-995</v>
      </c>
    </row>
    <row r="32" spans="2:6" ht="19.5" customHeight="1" thickBot="1">
      <c r="B32" s="47" t="s">
        <v>537</v>
      </c>
      <c r="C32" s="52">
        <f>(C8-C14)</f>
        <v>-7865</v>
      </c>
      <c r="D32" s="52">
        <f>(D8-D14)</f>
        <v>-22810</v>
      </c>
      <c r="E32" s="52">
        <f>(E8-E14)</f>
        <v>-22665</v>
      </c>
      <c r="F32" s="51" t="s">
        <v>538</v>
      </c>
    </row>
    <row r="33" spans="2:6" ht="19.5" customHeight="1" thickBot="1">
      <c r="B33" s="47" t="s">
        <v>539</v>
      </c>
      <c r="C33" s="48">
        <f>C32/C31</f>
        <v>-0.5134817523013645</v>
      </c>
      <c r="D33" s="49">
        <f>D32/D31</f>
        <v>121.97860962566845</v>
      </c>
      <c r="E33" s="50">
        <f>E32/E31</f>
        <v>-1.2307901167526474</v>
      </c>
      <c r="F33" s="51" t="s">
        <v>538</v>
      </c>
    </row>
    <row r="34" spans="2:6" ht="15" customHeight="1">
      <c r="B34" s="54"/>
      <c r="C34" s="56"/>
      <c r="D34" s="56"/>
      <c r="E34" s="56"/>
      <c r="F34" s="56"/>
    </row>
    <row r="35" ht="15" customHeight="1" thickBot="1">
      <c r="F35" s="396" t="s">
        <v>595</v>
      </c>
    </row>
    <row r="36" spans="2:6" ht="30.75" customHeight="1" thickBot="1">
      <c r="B36" s="356" t="s">
        <v>544</v>
      </c>
      <c r="C36" s="380" t="s">
        <v>838</v>
      </c>
      <c r="D36" s="380" t="s">
        <v>839</v>
      </c>
      <c r="E36" s="380" t="s">
        <v>840</v>
      </c>
      <c r="F36" s="379" t="s">
        <v>841</v>
      </c>
    </row>
    <row r="37" spans="2:6" ht="19.5" customHeight="1">
      <c r="B37" s="41" t="s">
        <v>536</v>
      </c>
      <c r="C37" s="42">
        <f>(C19-C25)</f>
        <v>557</v>
      </c>
      <c r="D37" s="42">
        <f>(D19-D25)</f>
        <v>59</v>
      </c>
      <c r="E37" s="42">
        <f>(E19-E25)</f>
        <v>650</v>
      </c>
      <c r="F37" s="42">
        <f>(F19-F25)</f>
        <v>285</v>
      </c>
    </row>
    <row r="38" spans="2:6" ht="19.5" customHeight="1" thickBot="1">
      <c r="B38" s="47" t="s">
        <v>537</v>
      </c>
      <c r="C38" s="52">
        <f>(C20-C26)</f>
        <v>-14163</v>
      </c>
      <c r="D38" s="52">
        <f>(D20-D26)</f>
        <v>-24343</v>
      </c>
      <c r="E38" s="52">
        <f>(E20-E26)</f>
        <v>-21393</v>
      </c>
      <c r="F38" s="51" t="s">
        <v>538</v>
      </c>
    </row>
    <row r="39" spans="2:6" ht="19.5" customHeight="1" thickBot="1">
      <c r="B39" s="47" t="s">
        <v>539</v>
      </c>
      <c r="C39" s="48">
        <f>C38/C37</f>
        <v>-25.427289048473966</v>
      </c>
      <c r="D39" s="49">
        <f>D38/D37</f>
        <v>-412.59322033898303</v>
      </c>
      <c r="E39" s="50">
        <f>E38/E37</f>
        <v>-32.91230769230769</v>
      </c>
      <c r="F39" s="51" t="s">
        <v>538</v>
      </c>
    </row>
    <row r="40" ht="15" customHeight="1"/>
    <row r="41" ht="15" customHeight="1" thickBot="1"/>
    <row r="42" spans="2:6" ht="33" customHeight="1" thickBot="1">
      <c r="B42" s="57" t="s">
        <v>545</v>
      </c>
      <c r="C42" s="600" t="s">
        <v>838</v>
      </c>
      <c r="D42" s="600" t="s">
        <v>839</v>
      </c>
      <c r="E42" s="600" t="s">
        <v>840</v>
      </c>
      <c r="F42" s="601" t="s">
        <v>841</v>
      </c>
    </row>
    <row r="43" spans="2:6" ht="19.5" customHeight="1">
      <c r="B43" s="41" t="s">
        <v>536</v>
      </c>
      <c r="C43" s="42">
        <v>29</v>
      </c>
      <c r="D43" s="42">
        <v>27</v>
      </c>
      <c r="E43" s="42">
        <v>31</v>
      </c>
      <c r="F43" s="43">
        <v>23</v>
      </c>
    </row>
    <row r="44" spans="2:6" ht="19.5" customHeight="1" thickBot="1">
      <c r="B44" s="47" t="s">
        <v>537</v>
      </c>
      <c r="C44" s="52">
        <v>28</v>
      </c>
      <c r="D44" s="52">
        <v>27</v>
      </c>
      <c r="E44" s="52">
        <v>31</v>
      </c>
      <c r="F44" s="53" t="s">
        <v>538</v>
      </c>
    </row>
    <row r="45" spans="2:6" ht="19.5" customHeight="1" thickBot="1">
      <c r="B45" s="47" t="s">
        <v>546</v>
      </c>
      <c r="C45" s="58">
        <f>C44-C43</f>
        <v>-1</v>
      </c>
      <c r="D45" s="59">
        <f>D44-D43</f>
        <v>0</v>
      </c>
      <c r="E45" s="60">
        <f>E44-E43</f>
        <v>0</v>
      </c>
      <c r="F45" s="51" t="s">
        <v>538</v>
      </c>
    </row>
    <row r="47" ht="15.75" thickBot="1">
      <c r="F47" s="396" t="s">
        <v>60</v>
      </c>
    </row>
    <row r="48" spans="2:6" ht="30.75" customHeight="1" thickBot="1">
      <c r="B48" s="61" t="s">
        <v>547</v>
      </c>
      <c r="C48" s="600" t="s">
        <v>838</v>
      </c>
      <c r="D48" s="600" t="s">
        <v>839</v>
      </c>
      <c r="E48" s="600" t="s">
        <v>840</v>
      </c>
      <c r="F48" s="601" t="s">
        <v>841</v>
      </c>
    </row>
    <row r="49" spans="2:6" ht="19.5" customHeight="1">
      <c r="B49" s="41" t="s">
        <v>536</v>
      </c>
      <c r="C49" s="42">
        <v>418480</v>
      </c>
      <c r="D49" s="42">
        <v>418480</v>
      </c>
      <c r="E49" s="42">
        <v>418529</v>
      </c>
      <c r="F49" s="43">
        <v>440893</v>
      </c>
    </row>
    <row r="50" spans="2:6" ht="19.5" customHeight="1" thickBot="1">
      <c r="B50" s="47" t="s">
        <v>537</v>
      </c>
      <c r="C50" s="52">
        <v>382373</v>
      </c>
      <c r="D50" s="52">
        <v>400728</v>
      </c>
      <c r="E50" s="52">
        <v>369453</v>
      </c>
      <c r="F50" s="53" t="s">
        <v>538</v>
      </c>
    </row>
    <row r="51" spans="2:6" ht="19.5" customHeight="1" thickBot="1">
      <c r="B51" s="47" t="s">
        <v>539</v>
      </c>
      <c r="C51" s="48">
        <f>C50/C49</f>
        <v>0.9137186962339897</v>
      </c>
      <c r="D51" s="49">
        <f>D50/D49</f>
        <v>0.957579812655324</v>
      </c>
      <c r="E51" s="50">
        <f>E50/E49</f>
        <v>0.8827416977079247</v>
      </c>
      <c r="F51" s="51" t="s">
        <v>538</v>
      </c>
    </row>
    <row r="52" spans="2:6" ht="19.5" customHeight="1">
      <c r="B52" s="54"/>
      <c r="C52" s="56"/>
      <c r="D52" s="56"/>
      <c r="E52" s="56"/>
      <c r="F52" s="56"/>
    </row>
    <row r="53" spans="2:6" ht="19.5" customHeight="1" thickBot="1">
      <c r="B53" s="54"/>
      <c r="C53" s="56"/>
      <c r="D53" s="56"/>
      <c r="E53" s="56"/>
      <c r="F53" s="56"/>
    </row>
    <row r="54" spans="2:6" ht="48.75" customHeight="1" thickBot="1">
      <c r="B54" s="356" t="s">
        <v>548</v>
      </c>
      <c r="C54" s="380" t="s">
        <v>842</v>
      </c>
      <c r="D54" s="380" t="s">
        <v>843</v>
      </c>
      <c r="E54" s="380" t="s">
        <v>844</v>
      </c>
      <c r="F54" s="379" t="s">
        <v>845</v>
      </c>
    </row>
    <row r="55" spans="2:6" ht="19.5" customHeight="1">
      <c r="B55" s="357" t="s">
        <v>549</v>
      </c>
      <c r="C55" s="62">
        <v>-12034</v>
      </c>
      <c r="D55" s="62">
        <v>-22215</v>
      </c>
      <c r="E55" s="62">
        <v>-17407</v>
      </c>
      <c r="F55" s="63">
        <v>4285</v>
      </c>
    </row>
    <row r="56" spans="2:6" ht="19.5" customHeight="1">
      <c r="B56" s="358" t="s">
        <v>550</v>
      </c>
      <c r="C56" s="64">
        <v>0.81</v>
      </c>
      <c r="D56" s="64">
        <v>0.68</v>
      </c>
      <c r="E56" s="64">
        <v>0.74</v>
      </c>
      <c r="F56" s="65">
        <v>0.74</v>
      </c>
    </row>
    <row r="57" spans="2:6" ht="19.5" customHeight="1">
      <c r="B57" s="358" t="s">
        <v>551</v>
      </c>
      <c r="C57" s="64">
        <v>6.53</v>
      </c>
      <c r="D57" s="64"/>
      <c r="E57" s="64"/>
      <c r="F57" s="65"/>
    </row>
    <row r="58" spans="2:6" ht="30.75" customHeight="1">
      <c r="B58" s="359" t="s">
        <v>552</v>
      </c>
      <c r="C58" s="64"/>
      <c r="D58" s="64"/>
      <c r="E58" s="64"/>
      <c r="F58" s="65"/>
    </row>
    <row r="59" spans="2:6" ht="19.5" customHeight="1">
      <c r="B59" s="358" t="s">
        <v>553</v>
      </c>
      <c r="C59" s="658">
        <f>(C8/C14)</f>
        <v>0.9676638188351574</v>
      </c>
      <c r="D59" s="658">
        <f>(D8/D14)</f>
        <v>0.9024751057125389</v>
      </c>
      <c r="E59" s="658">
        <f>(E8/E14)</f>
        <v>0.9079029171187205</v>
      </c>
      <c r="F59" s="658">
        <f>(F7/F13)</f>
        <v>0.9962773261099741</v>
      </c>
    </row>
    <row r="60" spans="2:6" ht="19.5" customHeight="1" thickBot="1">
      <c r="B60" s="360" t="s">
        <v>554</v>
      </c>
      <c r="C60" s="659">
        <v>0.077</v>
      </c>
      <c r="D60" s="66">
        <v>0.09</v>
      </c>
      <c r="E60" s="66">
        <v>0.1</v>
      </c>
      <c r="F60" s="67">
        <v>0.08</v>
      </c>
    </row>
    <row r="61" ht="17.25" customHeight="1"/>
    <row r="62" spans="2:6" ht="19.5" customHeight="1">
      <c r="B62" s="68"/>
      <c r="C62" s="69"/>
      <c r="D62" s="69"/>
      <c r="E62" s="69"/>
      <c r="F62" s="69"/>
    </row>
    <row r="64" ht="15" customHeight="1">
      <c r="B64" s="68" t="s">
        <v>555</v>
      </c>
    </row>
    <row r="65" spans="2:6" ht="15" customHeight="1">
      <c r="B65" s="742" t="s">
        <v>556</v>
      </c>
      <c r="C65" s="742"/>
      <c r="D65" s="742"/>
      <c r="E65" s="742"/>
      <c r="F65" s="742"/>
    </row>
    <row r="66" spans="2:6" ht="15">
      <c r="B66" s="742"/>
      <c r="C66" s="742"/>
      <c r="D66" s="742"/>
      <c r="E66" s="742"/>
      <c r="F66" s="742"/>
    </row>
    <row r="67" spans="2:6" ht="15">
      <c r="B67" s="742"/>
      <c r="C67" s="742"/>
      <c r="D67" s="742"/>
      <c r="E67" s="742"/>
      <c r="F67" s="742"/>
    </row>
    <row r="68" spans="2:6" ht="16.5" customHeight="1">
      <c r="B68" s="742"/>
      <c r="C68" s="742"/>
      <c r="D68" s="742"/>
      <c r="E68" s="742"/>
      <c r="F68" s="742"/>
    </row>
    <row r="69" spans="2:6" ht="18.75" customHeight="1">
      <c r="B69" s="743" t="s">
        <v>557</v>
      </c>
      <c r="C69" s="743"/>
      <c r="D69" s="743"/>
      <c r="E69" s="743"/>
      <c r="F69" s="743"/>
    </row>
    <row r="70" spans="2:6" ht="33.75" customHeight="1">
      <c r="B70" s="740" t="s">
        <v>563</v>
      </c>
      <c r="C70" s="740"/>
      <c r="D70" s="740"/>
      <c r="E70" s="740"/>
      <c r="F70" s="740"/>
    </row>
    <row r="71" spans="2:6" s="70" customFormat="1" ht="35.25" customHeight="1">
      <c r="B71" s="740" t="s">
        <v>558</v>
      </c>
      <c r="C71" s="740"/>
      <c r="D71" s="740"/>
      <c r="E71" s="740"/>
      <c r="F71" s="740"/>
    </row>
    <row r="72" spans="2:6" s="70" customFormat="1" ht="18.75" customHeight="1">
      <c r="B72" s="743" t="s">
        <v>559</v>
      </c>
      <c r="C72" s="743"/>
      <c r="D72" s="743"/>
      <c r="E72" s="743"/>
      <c r="F72" s="743"/>
    </row>
    <row r="73" spans="2:6" s="70" customFormat="1" ht="50.25" customHeight="1">
      <c r="B73" s="740" t="s">
        <v>560</v>
      </c>
      <c r="C73" s="740"/>
      <c r="D73" s="740"/>
      <c r="E73" s="740"/>
      <c r="F73" s="740"/>
    </row>
    <row r="74" spans="2:6" ht="15">
      <c r="B74" s="71"/>
      <c r="C74" s="71"/>
      <c r="D74" s="71"/>
      <c r="E74" s="71"/>
      <c r="F74" s="71"/>
    </row>
    <row r="75" spans="2:6" ht="15">
      <c r="B75" s="71"/>
      <c r="C75" s="71"/>
      <c r="D75" s="71"/>
      <c r="E75" s="71"/>
      <c r="F75" s="71"/>
    </row>
  </sheetData>
  <sheetProtection/>
  <mergeCells count="7">
    <mergeCell ref="B73:F73"/>
    <mergeCell ref="B3:F3"/>
    <mergeCell ref="B65:F68"/>
    <mergeCell ref="B69:F69"/>
    <mergeCell ref="B70:F70"/>
    <mergeCell ref="B71:F71"/>
    <mergeCell ref="B72:F7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8" scale="95" r:id="rId1"/>
  <ignoredErrors>
    <ignoredError sqref="C9:E9 C15:E15 C21:E21 C27:E27 C51:E51 C39:E39 E33 C33:D33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150"/>
  <sheetViews>
    <sheetView showGridLines="0" zoomScale="70" zoomScaleNormal="70" workbookViewId="0" topLeftCell="A1">
      <selection activeCell="E9" sqref="E9:E147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8" width="25.7109375" style="19" customWidth="1"/>
    <col min="9" max="9" width="4.00390625" style="19" customWidth="1"/>
    <col min="10" max="16384" width="9.140625" style="19" customWidth="1"/>
  </cols>
  <sheetData>
    <row r="1" ht="15.75">
      <c r="H1" s="301" t="s">
        <v>751</v>
      </c>
    </row>
    <row r="3" spans="2:8" ht="30" customHeight="1">
      <c r="B3" s="711" t="s">
        <v>781</v>
      </c>
      <c r="C3" s="711"/>
      <c r="D3" s="711"/>
      <c r="E3" s="711"/>
      <c r="F3" s="711"/>
      <c r="G3" s="711"/>
      <c r="H3" s="711"/>
    </row>
    <row r="4" spans="2:8" ht="26.25" customHeight="1" thickBot="1">
      <c r="B4" s="368"/>
      <c r="C4" s="369"/>
      <c r="D4" s="369"/>
      <c r="E4" s="362"/>
      <c r="F4" s="362"/>
      <c r="G4" s="362"/>
      <c r="H4" s="363" t="s">
        <v>522</v>
      </c>
    </row>
    <row r="5" spans="1:9" ht="26.25" customHeight="1" thickBot="1">
      <c r="A5" s="365"/>
      <c r="B5" s="749" t="s">
        <v>618</v>
      </c>
      <c r="C5" s="748" t="s">
        <v>626</v>
      </c>
      <c r="D5" s="748" t="s">
        <v>48</v>
      </c>
      <c r="E5" s="747"/>
      <c r="F5" s="747"/>
      <c r="G5" s="747"/>
      <c r="H5" s="747"/>
      <c r="I5" s="295"/>
    </row>
    <row r="6" spans="1:9" s="287" customFormat="1" ht="30" customHeight="1">
      <c r="A6" s="366"/>
      <c r="B6" s="750"/>
      <c r="C6" s="748"/>
      <c r="D6" s="748"/>
      <c r="E6" s="718" t="s">
        <v>782</v>
      </c>
      <c r="F6" s="718" t="s">
        <v>783</v>
      </c>
      <c r="G6" s="718" t="s">
        <v>784</v>
      </c>
      <c r="H6" s="745" t="s">
        <v>785</v>
      </c>
      <c r="I6" s="364"/>
    </row>
    <row r="7" spans="1:9" s="288" customFormat="1" ht="33" customHeight="1">
      <c r="A7" s="367"/>
      <c r="B7" s="750"/>
      <c r="C7" s="748"/>
      <c r="D7" s="748"/>
      <c r="E7" s="744"/>
      <c r="F7" s="744"/>
      <c r="G7" s="744"/>
      <c r="H7" s="746"/>
      <c r="I7" s="292"/>
    </row>
    <row r="8" spans="1:9" s="288" customFormat="1" ht="22.5" customHeight="1" thickBot="1">
      <c r="A8" s="367"/>
      <c r="B8" s="378">
        <v>1</v>
      </c>
      <c r="C8" s="376">
        <v>2</v>
      </c>
      <c r="D8" s="377">
        <v>3</v>
      </c>
      <c r="E8" s="374">
        <v>4</v>
      </c>
      <c r="F8" s="374">
        <v>5</v>
      </c>
      <c r="G8" s="374">
        <v>6</v>
      </c>
      <c r="H8" s="375">
        <v>7</v>
      </c>
      <c r="I8" s="292"/>
    </row>
    <row r="9" spans="1:9" s="289" customFormat="1" ht="34.5" customHeight="1">
      <c r="A9" s="372"/>
      <c r="B9" s="371"/>
      <c r="C9" s="278" t="s">
        <v>109</v>
      </c>
      <c r="D9" s="370"/>
      <c r="E9" s="610"/>
      <c r="F9" s="610"/>
      <c r="G9" s="610"/>
      <c r="H9" s="602"/>
      <c r="I9" s="293"/>
    </row>
    <row r="10" spans="1:9" s="289" customFormat="1" ht="34.5" customHeight="1">
      <c r="A10" s="372"/>
      <c r="B10" s="279">
        <v>0</v>
      </c>
      <c r="C10" s="32" t="s">
        <v>140</v>
      </c>
      <c r="D10" s="298" t="s">
        <v>659</v>
      </c>
      <c r="E10" s="611"/>
      <c r="F10" s="611"/>
      <c r="G10" s="611"/>
      <c r="H10" s="603"/>
      <c r="I10" s="293"/>
    </row>
    <row r="11" spans="2:9" s="289" customFormat="1" ht="34.5" customHeight="1">
      <c r="B11" s="279"/>
      <c r="C11" s="32" t="s">
        <v>519</v>
      </c>
      <c r="D11" s="298" t="s">
        <v>660</v>
      </c>
      <c r="E11" s="611">
        <f>(E12+E19+E28+E33+E43)</f>
        <v>29571</v>
      </c>
      <c r="F11" s="611">
        <f>(F12+F19+F28+F33+F43)</f>
        <v>32069</v>
      </c>
      <c r="G11" s="611">
        <f>(G12+G19+G28+G33+G43)</f>
        <v>31567</v>
      </c>
      <c r="H11" s="611">
        <f>(H12+H19+H28+H33+H43)</f>
        <v>32487</v>
      </c>
      <c r="I11" s="293"/>
    </row>
    <row r="12" spans="2:9" s="289" customFormat="1" ht="34.5" customHeight="1">
      <c r="B12" s="279">
        <v>1</v>
      </c>
      <c r="C12" s="32" t="s">
        <v>305</v>
      </c>
      <c r="D12" s="298" t="s">
        <v>661</v>
      </c>
      <c r="E12" s="611">
        <f>SUM(E13:E18)</f>
        <v>0</v>
      </c>
      <c r="F12" s="611">
        <f>SUM(F13:F18)</f>
        <v>0</v>
      </c>
      <c r="G12" s="611">
        <f>SUM(G13:G18)</f>
        <v>0</v>
      </c>
      <c r="H12" s="611">
        <f>SUM(H13:H18)</f>
        <v>0</v>
      </c>
      <c r="I12" s="293"/>
    </row>
    <row r="13" spans="2:9" s="289" customFormat="1" ht="34.5" customHeight="1">
      <c r="B13" s="279" t="s">
        <v>306</v>
      </c>
      <c r="C13" s="33" t="s">
        <v>307</v>
      </c>
      <c r="D13" s="298" t="s">
        <v>662</v>
      </c>
      <c r="E13" s="611"/>
      <c r="F13" s="611"/>
      <c r="G13" s="611"/>
      <c r="H13" s="603"/>
      <c r="I13" s="293"/>
    </row>
    <row r="14" spans="2:9" s="289" customFormat="1" ht="34.5" customHeight="1">
      <c r="B14" s="279" t="s">
        <v>308</v>
      </c>
      <c r="C14" s="33" t="s">
        <v>309</v>
      </c>
      <c r="D14" s="298" t="s">
        <v>663</v>
      </c>
      <c r="E14" s="611"/>
      <c r="F14" s="611"/>
      <c r="G14" s="611"/>
      <c r="H14" s="603"/>
      <c r="I14" s="293"/>
    </row>
    <row r="15" spans="2:9" s="289" customFormat="1" ht="34.5" customHeight="1">
      <c r="B15" s="279" t="s">
        <v>310</v>
      </c>
      <c r="C15" s="33" t="s">
        <v>141</v>
      </c>
      <c r="D15" s="298" t="s">
        <v>664</v>
      </c>
      <c r="E15" s="611"/>
      <c r="F15" s="611"/>
      <c r="G15" s="611"/>
      <c r="H15" s="603"/>
      <c r="I15" s="293"/>
    </row>
    <row r="16" spans="2:9" s="289" customFormat="1" ht="34.5" customHeight="1">
      <c r="B16" s="280" t="s">
        <v>311</v>
      </c>
      <c r="C16" s="33" t="s">
        <v>142</v>
      </c>
      <c r="D16" s="298" t="s">
        <v>665</v>
      </c>
      <c r="E16" s="611"/>
      <c r="F16" s="611"/>
      <c r="G16" s="611"/>
      <c r="H16" s="603"/>
      <c r="I16" s="293"/>
    </row>
    <row r="17" spans="2:9" s="289" customFormat="1" ht="34.5" customHeight="1">
      <c r="B17" s="280" t="s">
        <v>312</v>
      </c>
      <c r="C17" s="33" t="s">
        <v>143</v>
      </c>
      <c r="D17" s="298" t="s">
        <v>666</v>
      </c>
      <c r="E17" s="611"/>
      <c r="F17" s="611"/>
      <c r="G17" s="611"/>
      <c r="H17" s="603"/>
      <c r="I17" s="293"/>
    </row>
    <row r="18" spans="2:9" s="289" customFormat="1" ht="34.5" customHeight="1">
      <c r="B18" s="280" t="s">
        <v>313</v>
      </c>
      <c r="C18" s="33" t="s">
        <v>144</v>
      </c>
      <c r="D18" s="298" t="s">
        <v>667</v>
      </c>
      <c r="E18" s="611"/>
      <c r="F18" s="611"/>
      <c r="G18" s="611"/>
      <c r="H18" s="603"/>
      <c r="I18" s="293"/>
    </row>
    <row r="19" spans="2:9" s="289" customFormat="1" ht="34.5" customHeight="1">
      <c r="B19" s="281">
        <v>2</v>
      </c>
      <c r="C19" s="32" t="s">
        <v>314</v>
      </c>
      <c r="D19" s="298" t="s">
        <v>668</v>
      </c>
      <c r="E19" s="611">
        <f>SUM(E20:E27)</f>
        <v>29388</v>
      </c>
      <c r="F19" s="611">
        <f>SUM(F20:F27)</f>
        <v>31888</v>
      </c>
      <c r="G19" s="611">
        <f>SUM(G20:G27)</f>
        <v>31388</v>
      </c>
      <c r="H19" s="611">
        <f>SUM(H20:H27)</f>
        <v>32310</v>
      </c>
      <c r="I19" s="293"/>
    </row>
    <row r="20" spans="2:9" s="289" customFormat="1" ht="34.5" customHeight="1">
      <c r="B20" s="279" t="s">
        <v>315</v>
      </c>
      <c r="C20" s="33" t="s">
        <v>145</v>
      </c>
      <c r="D20" s="298" t="s">
        <v>669</v>
      </c>
      <c r="E20" s="611">
        <v>160</v>
      </c>
      <c r="F20" s="611">
        <v>160</v>
      </c>
      <c r="G20" s="611">
        <v>160</v>
      </c>
      <c r="H20" s="611">
        <v>160</v>
      </c>
      <c r="I20" s="293"/>
    </row>
    <row r="21" spans="2:9" s="289" customFormat="1" ht="34.5" customHeight="1">
      <c r="B21" s="280" t="s">
        <v>316</v>
      </c>
      <c r="C21" s="33" t="s">
        <v>146</v>
      </c>
      <c r="D21" s="298" t="s">
        <v>670</v>
      </c>
      <c r="E21" s="611">
        <v>28203</v>
      </c>
      <c r="F21" s="611">
        <v>27828</v>
      </c>
      <c r="G21" s="611">
        <v>27453</v>
      </c>
      <c r="H21" s="603">
        <v>28500</v>
      </c>
      <c r="I21" s="293"/>
    </row>
    <row r="22" spans="2:9" s="289" customFormat="1" ht="34.5" customHeight="1">
      <c r="B22" s="279" t="s">
        <v>317</v>
      </c>
      <c r="C22" s="33" t="s">
        <v>147</v>
      </c>
      <c r="D22" s="298" t="s">
        <v>671</v>
      </c>
      <c r="E22" s="611">
        <v>1025</v>
      </c>
      <c r="F22" s="611">
        <v>3900</v>
      </c>
      <c r="G22" s="611">
        <v>3775</v>
      </c>
      <c r="H22" s="603">
        <v>3650</v>
      </c>
      <c r="I22" s="293"/>
    </row>
    <row r="23" spans="2:9" s="289" customFormat="1" ht="34.5" customHeight="1">
      <c r="B23" s="279" t="s">
        <v>318</v>
      </c>
      <c r="C23" s="33" t="s">
        <v>148</v>
      </c>
      <c r="D23" s="298" t="s">
        <v>672</v>
      </c>
      <c r="E23" s="611"/>
      <c r="F23" s="611"/>
      <c r="G23" s="611"/>
      <c r="H23" s="603"/>
      <c r="I23" s="293"/>
    </row>
    <row r="24" spans="2:9" s="289" customFormat="1" ht="34.5" customHeight="1">
      <c r="B24" s="279" t="s">
        <v>319</v>
      </c>
      <c r="C24" s="33" t="s">
        <v>149</v>
      </c>
      <c r="D24" s="298" t="s">
        <v>673</v>
      </c>
      <c r="E24" s="611"/>
      <c r="F24" s="611"/>
      <c r="G24" s="611"/>
      <c r="H24" s="603"/>
      <c r="I24" s="293"/>
    </row>
    <row r="25" spans="2:9" s="289" customFormat="1" ht="34.5" customHeight="1">
      <c r="B25" s="279" t="s">
        <v>320</v>
      </c>
      <c r="C25" s="33" t="s">
        <v>321</v>
      </c>
      <c r="D25" s="298" t="s">
        <v>674</v>
      </c>
      <c r="E25" s="611"/>
      <c r="F25" s="611"/>
      <c r="G25" s="611"/>
      <c r="H25" s="603"/>
      <c r="I25" s="293"/>
    </row>
    <row r="26" spans="2:9" s="289" customFormat="1" ht="34.5" customHeight="1">
      <c r="B26" s="279" t="s">
        <v>322</v>
      </c>
      <c r="C26" s="33" t="s">
        <v>323</v>
      </c>
      <c r="D26" s="298" t="s">
        <v>675</v>
      </c>
      <c r="E26" s="611"/>
      <c r="F26" s="611"/>
      <c r="G26" s="611"/>
      <c r="H26" s="603"/>
      <c r="I26" s="293"/>
    </row>
    <row r="27" spans="2:9" s="289" customFormat="1" ht="34.5" customHeight="1">
      <c r="B27" s="279" t="s">
        <v>324</v>
      </c>
      <c r="C27" s="33" t="s">
        <v>150</v>
      </c>
      <c r="D27" s="298" t="s">
        <v>676</v>
      </c>
      <c r="E27" s="611"/>
      <c r="F27" s="611"/>
      <c r="G27" s="611"/>
      <c r="H27" s="603"/>
      <c r="I27" s="293"/>
    </row>
    <row r="28" spans="2:9" s="289" customFormat="1" ht="34.5" customHeight="1">
      <c r="B28" s="281">
        <v>3</v>
      </c>
      <c r="C28" s="32" t="s">
        <v>325</v>
      </c>
      <c r="D28" s="298" t="s">
        <v>677</v>
      </c>
      <c r="E28" s="611">
        <f>SUM(E29:E32)</f>
        <v>0</v>
      </c>
      <c r="F28" s="611">
        <f>SUM(F29:F32)</f>
        <v>0</v>
      </c>
      <c r="G28" s="611">
        <f>SUM(G29:G32)</f>
        <v>0</v>
      </c>
      <c r="H28" s="611">
        <f>SUM(H29:H32)</f>
        <v>0</v>
      </c>
      <c r="I28" s="293"/>
    </row>
    <row r="29" spans="2:9" s="289" customFormat="1" ht="34.5" customHeight="1">
      <c r="B29" s="279" t="s">
        <v>326</v>
      </c>
      <c r="C29" s="33" t="s">
        <v>151</v>
      </c>
      <c r="D29" s="298" t="s">
        <v>678</v>
      </c>
      <c r="E29" s="611"/>
      <c r="F29" s="611"/>
      <c r="G29" s="611"/>
      <c r="H29" s="603"/>
      <c r="I29" s="293"/>
    </row>
    <row r="30" spans="2:9" s="289" customFormat="1" ht="34.5" customHeight="1">
      <c r="B30" s="280" t="s">
        <v>327</v>
      </c>
      <c r="C30" s="33" t="s">
        <v>152</v>
      </c>
      <c r="D30" s="298" t="s">
        <v>679</v>
      </c>
      <c r="E30" s="611"/>
      <c r="F30" s="611"/>
      <c r="G30" s="611"/>
      <c r="H30" s="603"/>
      <c r="I30" s="293"/>
    </row>
    <row r="31" spans="2:9" s="289" customFormat="1" ht="34.5" customHeight="1">
      <c r="B31" s="280" t="s">
        <v>328</v>
      </c>
      <c r="C31" s="33" t="s">
        <v>153</v>
      </c>
      <c r="D31" s="298" t="s">
        <v>680</v>
      </c>
      <c r="E31" s="611"/>
      <c r="F31" s="611"/>
      <c r="G31" s="611"/>
      <c r="H31" s="603"/>
      <c r="I31" s="293"/>
    </row>
    <row r="32" spans="2:9" s="289" customFormat="1" ht="34.5" customHeight="1">
      <c r="B32" s="280" t="s">
        <v>329</v>
      </c>
      <c r="C32" s="33" t="s">
        <v>154</v>
      </c>
      <c r="D32" s="298" t="s">
        <v>681</v>
      </c>
      <c r="E32" s="611"/>
      <c r="F32" s="611"/>
      <c r="G32" s="611"/>
      <c r="H32" s="603"/>
      <c r="I32" s="293"/>
    </row>
    <row r="33" spans="2:9" s="289" customFormat="1" ht="34.5" customHeight="1">
      <c r="B33" s="282" t="s">
        <v>330</v>
      </c>
      <c r="C33" s="32" t="s">
        <v>331</v>
      </c>
      <c r="D33" s="298" t="s">
        <v>682</v>
      </c>
      <c r="E33" s="611">
        <f>SUM(E34:E42)</f>
        <v>183</v>
      </c>
      <c r="F33" s="611">
        <f>SUM(F34:F42)</f>
        <v>181</v>
      </c>
      <c r="G33" s="611">
        <f>SUM(G34:G42)</f>
        <v>179</v>
      </c>
      <c r="H33" s="611">
        <f>SUM(H34:H42)</f>
        <v>177</v>
      </c>
      <c r="I33" s="293"/>
    </row>
    <row r="34" spans="2:9" s="289" customFormat="1" ht="34.5" customHeight="1">
      <c r="B34" s="280" t="s">
        <v>332</v>
      </c>
      <c r="C34" s="33" t="s">
        <v>155</v>
      </c>
      <c r="D34" s="298" t="s">
        <v>683</v>
      </c>
      <c r="E34" s="611"/>
      <c r="F34" s="611"/>
      <c r="G34" s="611"/>
      <c r="H34" s="603"/>
      <c r="I34" s="293"/>
    </row>
    <row r="35" spans="2:9" s="289" customFormat="1" ht="34.5" customHeight="1">
      <c r="B35" s="280" t="s">
        <v>333</v>
      </c>
      <c r="C35" s="33" t="s">
        <v>334</v>
      </c>
      <c r="D35" s="298" t="s">
        <v>684</v>
      </c>
      <c r="E35" s="611"/>
      <c r="F35" s="611"/>
      <c r="G35" s="611"/>
      <c r="H35" s="603"/>
      <c r="I35" s="293"/>
    </row>
    <row r="36" spans="2:9" s="289" customFormat="1" ht="34.5" customHeight="1">
      <c r="B36" s="280" t="s">
        <v>335</v>
      </c>
      <c r="C36" s="33" t="s">
        <v>336</v>
      </c>
      <c r="D36" s="298" t="s">
        <v>685</v>
      </c>
      <c r="E36" s="611"/>
      <c r="F36" s="611"/>
      <c r="G36" s="611"/>
      <c r="H36" s="603"/>
      <c r="I36" s="293"/>
    </row>
    <row r="37" spans="2:9" s="289" customFormat="1" ht="34.5" customHeight="1">
      <c r="B37" s="280" t="s">
        <v>337</v>
      </c>
      <c r="C37" s="33" t="s">
        <v>338</v>
      </c>
      <c r="D37" s="298" t="s">
        <v>686</v>
      </c>
      <c r="E37" s="611"/>
      <c r="F37" s="611"/>
      <c r="G37" s="611"/>
      <c r="H37" s="603"/>
      <c r="I37" s="293"/>
    </row>
    <row r="38" spans="2:9" s="289" customFormat="1" ht="34.5" customHeight="1">
      <c r="B38" s="280" t="s">
        <v>337</v>
      </c>
      <c r="C38" s="33" t="s">
        <v>339</v>
      </c>
      <c r="D38" s="298" t="s">
        <v>687</v>
      </c>
      <c r="E38" s="611"/>
      <c r="F38" s="611"/>
      <c r="G38" s="611"/>
      <c r="H38" s="603"/>
      <c r="I38" s="293"/>
    </row>
    <row r="39" spans="2:9" s="289" customFormat="1" ht="34.5" customHeight="1">
      <c r="B39" s="280" t="s">
        <v>340</v>
      </c>
      <c r="C39" s="33" t="s">
        <v>341</v>
      </c>
      <c r="D39" s="298" t="s">
        <v>688</v>
      </c>
      <c r="E39" s="611"/>
      <c r="F39" s="611"/>
      <c r="G39" s="611"/>
      <c r="H39" s="603"/>
      <c r="I39" s="293"/>
    </row>
    <row r="40" spans="2:9" s="289" customFormat="1" ht="34.5" customHeight="1">
      <c r="B40" s="280" t="s">
        <v>340</v>
      </c>
      <c r="C40" s="33" t="s">
        <v>342</v>
      </c>
      <c r="D40" s="298" t="s">
        <v>689</v>
      </c>
      <c r="E40" s="611"/>
      <c r="F40" s="611"/>
      <c r="G40" s="611"/>
      <c r="H40" s="603"/>
      <c r="I40" s="293"/>
    </row>
    <row r="41" spans="2:9" s="289" customFormat="1" ht="34.5" customHeight="1">
      <c r="B41" s="280" t="s">
        <v>343</v>
      </c>
      <c r="C41" s="33" t="s">
        <v>344</v>
      </c>
      <c r="D41" s="298" t="s">
        <v>690</v>
      </c>
      <c r="E41" s="611"/>
      <c r="F41" s="611"/>
      <c r="G41" s="611"/>
      <c r="H41" s="603"/>
      <c r="I41" s="293"/>
    </row>
    <row r="42" spans="2:9" s="289" customFormat="1" ht="34.5" customHeight="1">
      <c r="B42" s="280" t="s">
        <v>345</v>
      </c>
      <c r="C42" s="33" t="s">
        <v>346</v>
      </c>
      <c r="D42" s="298" t="s">
        <v>691</v>
      </c>
      <c r="E42" s="611">
        <v>183</v>
      </c>
      <c r="F42" s="611">
        <v>181</v>
      </c>
      <c r="G42" s="611">
        <v>179</v>
      </c>
      <c r="H42" s="603">
        <v>177</v>
      </c>
      <c r="I42" s="293"/>
    </row>
    <row r="43" spans="2:9" s="289" customFormat="1" ht="34.5" customHeight="1">
      <c r="B43" s="282">
        <v>5</v>
      </c>
      <c r="C43" s="32" t="s">
        <v>347</v>
      </c>
      <c r="D43" s="298" t="s">
        <v>692</v>
      </c>
      <c r="E43" s="611">
        <f>SUM(E44:E50)</f>
        <v>0</v>
      </c>
      <c r="F43" s="611">
        <f>SUM(F44:F50)</f>
        <v>0</v>
      </c>
      <c r="G43" s="611">
        <f>SUM(G44:G50)</f>
        <v>0</v>
      </c>
      <c r="H43" s="611">
        <f>SUM(H44:H50)</f>
        <v>0</v>
      </c>
      <c r="I43" s="293"/>
    </row>
    <row r="44" spans="2:9" s="289" customFormat="1" ht="34.5" customHeight="1">
      <c r="B44" s="280" t="s">
        <v>348</v>
      </c>
      <c r="C44" s="33" t="s">
        <v>349</v>
      </c>
      <c r="D44" s="298" t="s">
        <v>693</v>
      </c>
      <c r="E44" s="611"/>
      <c r="F44" s="611"/>
      <c r="G44" s="611"/>
      <c r="H44" s="603"/>
      <c r="I44" s="293"/>
    </row>
    <row r="45" spans="2:9" s="289" customFormat="1" ht="34.5" customHeight="1">
      <c r="B45" s="280" t="s">
        <v>350</v>
      </c>
      <c r="C45" s="33" t="s">
        <v>351</v>
      </c>
      <c r="D45" s="298" t="s">
        <v>694</v>
      </c>
      <c r="E45" s="611"/>
      <c r="F45" s="611"/>
      <c r="G45" s="611"/>
      <c r="H45" s="603"/>
      <c r="I45" s="293"/>
    </row>
    <row r="46" spans="2:9" s="289" customFormat="1" ht="34.5" customHeight="1">
      <c r="B46" s="280" t="s">
        <v>352</v>
      </c>
      <c r="C46" s="33" t="s">
        <v>353</v>
      </c>
      <c r="D46" s="298" t="s">
        <v>695</v>
      </c>
      <c r="E46" s="611"/>
      <c r="F46" s="611"/>
      <c r="G46" s="611"/>
      <c r="H46" s="603"/>
      <c r="I46" s="293"/>
    </row>
    <row r="47" spans="2:9" s="289" customFormat="1" ht="34.5" customHeight="1">
      <c r="B47" s="280" t="s">
        <v>627</v>
      </c>
      <c r="C47" s="33" t="s">
        <v>354</v>
      </c>
      <c r="D47" s="298" t="s">
        <v>696</v>
      </c>
      <c r="E47" s="611"/>
      <c r="F47" s="611"/>
      <c r="G47" s="611"/>
      <c r="H47" s="603"/>
      <c r="I47" s="293"/>
    </row>
    <row r="48" spans="2:9" s="289" customFormat="1" ht="34.5" customHeight="1">
      <c r="B48" s="280" t="s">
        <v>355</v>
      </c>
      <c r="C48" s="33" t="s">
        <v>356</v>
      </c>
      <c r="D48" s="298" t="s">
        <v>697</v>
      </c>
      <c r="E48" s="611"/>
      <c r="F48" s="611"/>
      <c r="G48" s="611"/>
      <c r="H48" s="603"/>
      <c r="I48" s="293"/>
    </row>
    <row r="49" spans="2:9" s="289" customFormat="1" ht="34.5" customHeight="1">
      <c r="B49" s="280" t="s">
        <v>357</v>
      </c>
      <c r="C49" s="33" t="s">
        <v>358</v>
      </c>
      <c r="D49" s="298" t="s">
        <v>698</v>
      </c>
      <c r="E49" s="611"/>
      <c r="F49" s="611"/>
      <c r="G49" s="611"/>
      <c r="H49" s="603"/>
      <c r="I49" s="293"/>
    </row>
    <row r="50" spans="2:9" s="289" customFormat="1" ht="34.5" customHeight="1">
      <c r="B50" s="280" t="s">
        <v>359</v>
      </c>
      <c r="C50" s="33" t="s">
        <v>360</v>
      </c>
      <c r="D50" s="298" t="s">
        <v>699</v>
      </c>
      <c r="E50" s="611"/>
      <c r="F50" s="611"/>
      <c r="G50" s="611"/>
      <c r="H50" s="603"/>
      <c r="I50" s="293"/>
    </row>
    <row r="51" spans="2:9" s="289" customFormat="1" ht="34.5" customHeight="1">
      <c r="B51" s="282">
        <v>288</v>
      </c>
      <c r="C51" s="32" t="s">
        <v>156</v>
      </c>
      <c r="D51" s="298" t="s">
        <v>700</v>
      </c>
      <c r="E51" s="611"/>
      <c r="F51" s="611"/>
      <c r="G51" s="611"/>
      <c r="H51" s="603"/>
      <c r="I51" s="293"/>
    </row>
    <row r="52" spans="2:9" s="289" customFormat="1" ht="34.5" customHeight="1">
      <c r="B52" s="282"/>
      <c r="C52" s="32" t="s">
        <v>361</v>
      </c>
      <c r="D52" s="298" t="s">
        <v>701</v>
      </c>
      <c r="E52" s="611">
        <f>(E53+E60+E68+E69+E70+E71+E77+E78+E79)</f>
        <v>67040</v>
      </c>
      <c r="F52" s="611">
        <f>(F53+F60+F68+F69+F70+F71+F77+F78+F79)</f>
        <v>42062</v>
      </c>
      <c r="G52" s="611">
        <f>(G53+G60+G68+G69+G70+G71+G77+G78+G79)</f>
        <v>32788</v>
      </c>
      <c r="H52" s="611">
        <f>(H53+H60+H68+H69+H70+H71+H77+H78+H79)</f>
        <v>85227</v>
      </c>
      <c r="I52" s="293"/>
    </row>
    <row r="53" spans="2:9" s="289" customFormat="1" ht="34.5" customHeight="1">
      <c r="B53" s="282" t="s">
        <v>157</v>
      </c>
      <c r="C53" s="32" t="s">
        <v>362</v>
      </c>
      <c r="D53" s="298" t="s">
        <v>702</v>
      </c>
      <c r="E53" s="611">
        <f>SUM(E54:E59)</f>
        <v>2965</v>
      </c>
      <c r="F53" s="611">
        <f>SUM(F54:F59)</f>
        <v>2800</v>
      </c>
      <c r="G53" s="611">
        <f>SUM(G54:G59)</f>
        <v>2800</v>
      </c>
      <c r="H53" s="611">
        <f>SUM(H54:H59)</f>
        <v>2965</v>
      </c>
      <c r="I53" s="293"/>
    </row>
    <row r="54" spans="2:9" s="289" customFormat="1" ht="34.5" customHeight="1">
      <c r="B54" s="280">
        <v>10</v>
      </c>
      <c r="C54" s="33" t="s">
        <v>363</v>
      </c>
      <c r="D54" s="298" t="s">
        <v>703</v>
      </c>
      <c r="E54" s="611">
        <v>2896</v>
      </c>
      <c r="F54" s="611">
        <v>2800</v>
      </c>
      <c r="G54" s="611">
        <v>2800</v>
      </c>
      <c r="H54" s="603">
        <v>2896</v>
      </c>
      <c r="I54" s="293"/>
    </row>
    <row r="55" spans="2:9" s="289" customFormat="1" ht="34.5" customHeight="1">
      <c r="B55" s="280">
        <v>11</v>
      </c>
      <c r="C55" s="33" t="s">
        <v>158</v>
      </c>
      <c r="D55" s="298" t="s">
        <v>704</v>
      </c>
      <c r="E55" s="611"/>
      <c r="F55" s="611"/>
      <c r="G55" s="611"/>
      <c r="H55" s="603"/>
      <c r="I55" s="293"/>
    </row>
    <row r="56" spans="2:9" s="289" customFormat="1" ht="34.5" customHeight="1">
      <c r="B56" s="280">
        <v>12</v>
      </c>
      <c r="C56" s="33" t="s">
        <v>159</v>
      </c>
      <c r="D56" s="298" t="s">
        <v>705</v>
      </c>
      <c r="E56" s="611"/>
      <c r="F56" s="611"/>
      <c r="G56" s="611"/>
      <c r="H56" s="603"/>
      <c r="I56" s="293"/>
    </row>
    <row r="57" spans="2:9" s="289" customFormat="1" ht="34.5" customHeight="1">
      <c r="B57" s="280">
        <v>13</v>
      </c>
      <c r="C57" s="33" t="s">
        <v>161</v>
      </c>
      <c r="D57" s="298" t="s">
        <v>706</v>
      </c>
      <c r="E57" s="611"/>
      <c r="F57" s="611"/>
      <c r="G57" s="611"/>
      <c r="H57" s="603"/>
      <c r="I57" s="293"/>
    </row>
    <row r="58" spans="2:9" s="289" customFormat="1" ht="34.5" customHeight="1">
      <c r="B58" s="280">
        <v>14</v>
      </c>
      <c r="C58" s="33" t="s">
        <v>364</v>
      </c>
      <c r="D58" s="298" t="s">
        <v>707</v>
      </c>
      <c r="E58" s="611"/>
      <c r="F58" s="611"/>
      <c r="G58" s="611"/>
      <c r="H58" s="603"/>
      <c r="I58" s="293"/>
    </row>
    <row r="59" spans="2:9" s="289" customFormat="1" ht="34.5" customHeight="1">
      <c r="B59" s="280">
        <v>15</v>
      </c>
      <c r="C59" s="31" t="s">
        <v>163</v>
      </c>
      <c r="D59" s="298" t="s">
        <v>708</v>
      </c>
      <c r="E59" s="611">
        <v>69</v>
      </c>
      <c r="F59" s="611"/>
      <c r="G59" s="611"/>
      <c r="H59" s="603">
        <v>69</v>
      </c>
      <c r="I59" s="293"/>
    </row>
    <row r="60" spans="2:9" s="289" customFormat="1" ht="34.5" customHeight="1">
      <c r="B60" s="282"/>
      <c r="C60" s="32" t="s">
        <v>365</v>
      </c>
      <c r="D60" s="298" t="s">
        <v>709</v>
      </c>
      <c r="E60" s="611">
        <f>SUM(E61:E67)</f>
        <v>61473</v>
      </c>
      <c r="F60" s="611">
        <f>SUM(F61:F67)</f>
        <v>38500</v>
      </c>
      <c r="G60" s="611">
        <f>SUM(G61:G67)</f>
        <v>29000</v>
      </c>
      <c r="H60" s="611">
        <f>SUM(H61:H67)</f>
        <v>78797</v>
      </c>
      <c r="I60" s="293"/>
    </row>
    <row r="61" spans="2:9" s="290" customFormat="1" ht="34.5" customHeight="1">
      <c r="B61" s="280" t="s">
        <v>366</v>
      </c>
      <c r="C61" s="33" t="s">
        <v>367</v>
      </c>
      <c r="D61" s="298" t="s">
        <v>710</v>
      </c>
      <c r="E61" s="611"/>
      <c r="F61" s="611"/>
      <c r="G61" s="611"/>
      <c r="H61" s="603"/>
      <c r="I61" s="294"/>
    </row>
    <row r="62" spans="2:9" s="290" customFormat="1" ht="34.5" customHeight="1">
      <c r="B62" s="280" t="s">
        <v>368</v>
      </c>
      <c r="C62" s="33" t="s">
        <v>369</v>
      </c>
      <c r="D62" s="298" t="s">
        <v>711</v>
      </c>
      <c r="E62" s="611"/>
      <c r="F62" s="611"/>
      <c r="G62" s="611"/>
      <c r="H62" s="603"/>
      <c r="I62" s="294"/>
    </row>
    <row r="63" spans="2:9" s="289" customFormat="1" ht="34.5" customHeight="1">
      <c r="B63" s="280" t="s">
        <v>370</v>
      </c>
      <c r="C63" s="33" t="s">
        <v>371</v>
      </c>
      <c r="D63" s="298" t="s">
        <v>712</v>
      </c>
      <c r="E63" s="611"/>
      <c r="F63" s="611"/>
      <c r="G63" s="611"/>
      <c r="H63" s="603"/>
      <c r="I63" s="293"/>
    </row>
    <row r="64" spans="2:9" s="290" customFormat="1" ht="34.5" customHeight="1">
      <c r="B64" s="280" t="s">
        <v>372</v>
      </c>
      <c r="C64" s="33" t="s">
        <v>373</v>
      </c>
      <c r="D64" s="298" t="s">
        <v>713</v>
      </c>
      <c r="E64" s="611"/>
      <c r="F64" s="611"/>
      <c r="G64" s="611"/>
      <c r="H64" s="603"/>
      <c r="I64" s="294"/>
    </row>
    <row r="65" spans="2:9" ht="34.5" customHeight="1">
      <c r="B65" s="280" t="s">
        <v>374</v>
      </c>
      <c r="C65" s="33" t="s">
        <v>375</v>
      </c>
      <c r="D65" s="298" t="s">
        <v>714</v>
      </c>
      <c r="E65" s="611">
        <v>61473</v>
      </c>
      <c r="F65" s="611">
        <v>38500</v>
      </c>
      <c r="G65" s="611">
        <v>29000</v>
      </c>
      <c r="H65" s="603">
        <v>78797</v>
      </c>
      <c r="I65" s="295"/>
    </row>
    <row r="66" spans="2:9" ht="34.5" customHeight="1">
      <c r="B66" s="280" t="s">
        <v>376</v>
      </c>
      <c r="C66" s="33" t="s">
        <v>377</v>
      </c>
      <c r="D66" s="298" t="s">
        <v>715</v>
      </c>
      <c r="E66" s="611"/>
      <c r="F66" s="611"/>
      <c r="G66" s="611"/>
      <c r="H66" s="603"/>
      <c r="I66" s="295"/>
    </row>
    <row r="67" spans="2:9" ht="34.5" customHeight="1">
      <c r="B67" s="280" t="s">
        <v>378</v>
      </c>
      <c r="C67" s="33" t="s">
        <v>379</v>
      </c>
      <c r="D67" s="298" t="s">
        <v>716</v>
      </c>
      <c r="E67" s="611"/>
      <c r="F67" s="611"/>
      <c r="G67" s="611"/>
      <c r="H67" s="603"/>
      <c r="I67" s="295"/>
    </row>
    <row r="68" spans="2:9" ht="34.5" customHeight="1">
      <c r="B68" s="282">
        <v>21</v>
      </c>
      <c r="C68" s="32" t="s">
        <v>380</v>
      </c>
      <c r="D68" s="298" t="s">
        <v>717</v>
      </c>
      <c r="E68" s="611"/>
      <c r="F68" s="611"/>
      <c r="G68" s="611"/>
      <c r="H68" s="603"/>
      <c r="I68" s="295"/>
    </row>
    <row r="69" spans="2:9" ht="34.5" customHeight="1">
      <c r="B69" s="282">
        <v>22</v>
      </c>
      <c r="C69" s="32" t="s">
        <v>381</v>
      </c>
      <c r="D69" s="298" t="s">
        <v>718</v>
      </c>
      <c r="E69" s="611">
        <v>84</v>
      </c>
      <c r="F69" s="611">
        <v>84</v>
      </c>
      <c r="G69" s="611">
        <v>84</v>
      </c>
      <c r="H69" s="611">
        <v>84</v>
      </c>
      <c r="I69" s="295"/>
    </row>
    <row r="70" spans="2:9" ht="34.5" customHeight="1">
      <c r="B70" s="282">
        <v>236</v>
      </c>
      <c r="C70" s="32" t="s">
        <v>382</v>
      </c>
      <c r="D70" s="298" t="s">
        <v>719</v>
      </c>
      <c r="E70" s="611"/>
      <c r="F70" s="611"/>
      <c r="G70" s="611"/>
      <c r="H70" s="603"/>
      <c r="I70" s="295"/>
    </row>
    <row r="71" spans="2:9" ht="34.5" customHeight="1">
      <c r="B71" s="282" t="s">
        <v>383</v>
      </c>
      <c r="C71" s="32" t="s">
        <v>384</v>
      </c>
      <c r="D71" s="298" t="s">
        <v>720</v>
      </c>
      <c r="E71" s="611">
        <f>SUM(E72:E76)</f>
        <v>0</v>
      </c>
      <c r="F71" s="611">
        <f>SUM(F72:F76)</f>
        <v>0</v>
      </c>
      <c r="G71" s="611">
        <f>SUM(G72:G76)</f>
        <v>0</v>
      </c>
      <c r="H71" s="611">
        <f>SUM(H72:H76)</f>
        <v>0</v>
      </c>
      <c r="I71" s="295"/>
    </row>
    <row r="72" spans="2:9" ht="34.5" customHeight="1">
      <c r="B72" s="280" t="s">
        <v>385</v>
      </c>
      <c r="C72" s="33" t="s">
        <v>386</v>
      </c>
      <c r="D72" s="298" t="s">
        <v>721</v>
      </c>
      <c r="E72" s="611"/>
      <c r="F72" s="611"/>
      <c r="G72" s="611"/>
      <c r="H72" s="603"/>
      <c r="I72" s="295"/>
    </row>
    <row r="73" spans="2:9" ht="34.5" customHeight="1">
      <c r="B73" s="280" t="s">
        <v>387</v>
      </c>
      <c r="C73" s="33" t="s">
        <v>388</v>
      </c>
      <c r="D73" s="298" t="s">
        <v>722</v>
      </c>
      <c r="E73" s="611"/>
      <c r="F73" s="611"/>
      <c r="G73" s="611"/>
      <c r="H73" s="603"/>
      <c r="I73" s="295"/>
    </row>
    <row r="74" spans="2:9" ht="34.5" customHeight="1">
      <c r="B74" s="280" t="s">
        <v>389</v>
      </c>
      <c r="C74" s="33" t="s">
        <v>390</v>
      </c>
      <c r="D74" s="298" t="s">
        <v>723</v>
      </c>
      <c r="E74" s="611"/>
      <c r="F74" s="611"/>
      <c r="G74" s="611"/>
      <c r="H74" s="603"/>
      <c r="I74" s="295"/>
    </row>
    <row r="75" spans="2:9" ht="34.5" customHeight="1">
      <c r="B75" s="280" t="s">
        <v>391</v>
      </c>
      <c r="C75" s="33" t="s">
        <v>392</v>
      </c>
      <c r="D75" s="298" t="s">
        <v>724</v>
      </c>
      <c r="E75" s="611"/>
      <c r="F75" s="611"/>
      <c r="G75" s="611"/>
      <c r="H75" s="603"/>
      <c r="I75" s="295"/>
    </row>
    <row r="76" spans="2:9" ht="34.5" customHeight="1">
      <c r="B76" s="280" t="s">
        <v>393</v>
      </c>
      <c r="C76" s="33" t="s">
        <v>394</v>
      </c>
      <c r="D76" s="298" t="s">
        <v>725</v>
      </c>
      <c r="E76" s="611"/>
      <c r="F76" s="611"/>
      <c r="G76" s="611"/>
      <c r="H76" s="603"/>
      <c r="I76" s="295"/>
    </row>
    <row r="77" spans="2:9" ht="34.5" customHeight="1">
      <c r="B77" s="282">
        <v>24</v>
      </c>
      <c r="C77" s="32" t="s">
        <v>395</v>
      </c>
      <c r="D77" s="298" t="s">
        <v>726</v>
      </c>
      <c r="E77" s="611">
        <v>500</v>
      </c>
      <c r="F77" s="611">
        <v>500</v>
      </c>
      <c r="G77" s="611">
        <v>500</v>
      </c>
      <c r="H77" s="611">
        <v>500</v>
      </c>
      <c r="I77" s="295"/>
    </row>
    <row r="78" spans="2:9" ht="34.5" customHeight="1">
      <c r="B78" s="282">
        <v>27</v>
      </c>
      <c r="C78" s="32" t="s">
        <v>396</v>
      </c>
      <c r="D78" s="298" t="s">
        <v>727</v>
      </c>
      <c r="E78" s="611">
        <v>1864</v>
      </c>
      <c r="F78" s="611">
        <v>121</v>
      </c>
      <c r="G78" s="611">
        <v>121</v>
      </c>
      <c r="H78" s="603">
        <v>2712</v>
      </c>
      <c r="I78" s="295"/>
    </row>
    <row r="79" spans="2:9" ht="34.5" customHeight="1">
      <c r="B79" s="282" t="s">
        <v>397</v>
      </c>
      <c r="C79" s="32" t="s">
        <v>398</v>
      </c>
      <c r="D79" s="298" t="s">
        <v>728</v>
      </c>
      <c r="E79" s="611">
        <v>154</v>
      </c>
      <c r="F79" s="611">
        <v>57</v>
      </c>
      <c r="G79" s="611">
        <v>283</v>
      </c>
      <c r="H79" s="603">
        <v>169</v>
      </c>
      <c r="I79" s="295"/>
    </row>
    <row r="80" spans="2:9" ht="34.5" customHeight="1">
      <c r="B80" s="282"/>
      <c r="C80" s="32" t="s">
        <v>399</v>
      </c>
      <c r="D80" s="298" t="s">
        <v>729</v>
      </c>
      <c r="E80" s="611">
        <f>(E10+E11+E51+E52)</f>
        <v>96611</v>
      </c>
      <c r="F80" s="611">
        <f>(F10+F11+F51+F52)</f>
        <v>74131</v>
      </c>
      <c r="G80" s="611">
        <f>(G10+G11+G51+G52)</f>
        <v>64355</v>
      </c>
      <c r="H80" s="611">
        <f>(H10+H11+H51+H52)</f>
        <v>117714</v>
      </c>
      <c r="I80" s="295"/>
    </row>
    <row r="81" spans="2:9" ht="34.5" customHeight="1">
      <c r="B81" s="282">
        <v>88</v>
      </c>
      <c r="C81" s="32" t="s">
        <v>167</v>
      </c>
      <c r="D81" s="298" t="s">
        <v>730</v>
      </c>
      <c r="E81" s="611"/>
      <c r="F81" s="611"/>
      <c r="G81" s="611"/>
      <c r="H81" s="603"/>
      <c r="I81" s="295"/>
    </row>
    <row r="82" spans="2:9" ht="34.5" customHeight="1">
      <c r="B82" s="282"/>
      <c r="C82" s="32" t="s">
        <v>45</v>
      </c>
      <c r="D82" s="299"/>
      <c r="E82" s="611"/>
      <c r="F82" s="611"/>
      <c r="G82" s="611"/>
      <c r="H82" s="603"/>
      <c r="I82" s="295"/>
    </row>
    <row r="83" spans="2:9" ht="34.5" customHeight="1">
      <c r="B83" s="282"/>
      <c r="C83" s="32" t="s">
        <v>400</v>
      </c>
      <c r="D83" s="298" t="s">
        <v>401</v>
      </c>
      <c r="E83" s="672">
        <f>(E80-E106-E123-E124)</f>
        <v>0</v>
      </c>
      <c r="F83" s="672">
        <f>(F80-F106-F123-F124)</f>
        <v>0</v>
      </c>
      <c r="G83" s="672">
        <f>(G80-G106-G123-G124)</f>
        <v>0</v>
      </c>
      <c r="H83" s="672">
        <f>(H80-H106-H123-H124)</f>
        <v>2192</v>
      </c>
      <c r="I83" s="295"/>
    </row>
    <row r="84" spans="2:9" ht="34.5" customHeight="1">
      <c r="B84" s="282">
        <v>30</v>
      </c>
      <c r="C84" s="32" t="s">
        <v>402</v>
      </c>
      <c r="D84" s="298" t="s">
        <v>403</v>
      </c>
      <c r="E84" s="611">
        <f>SUM(E85:E92)</f>
        <v>22501</v>
      </c>
      <c r="F84" s="611">
        <f>SUM(F85:F92)</f>
        <v>22501</v>
      </c>
      <c r="G84" s="611">
        <f>SUM(G85:G92)</f>
        <v>22501</v>
      </c>
      <c r="H84" s="611">
        <f>SUM(H85:H92)</f>
        <v>22501</v>
      </c>
      <c r="I84" s="295"/>
    </row>
    <row r="85" spans="2:9" ht="34.5" customHeight="1">
      <c r="B85" s="280">
        <v>300</v>
      </c>
      <c r="C85" s="33" t="s">
        <v>168</v>
      </c>
      <c r="D85" s="298" t="s">
        <v>404</v>
      </c>
      <c r="E85" s="611"/>
      <c r="F85" s="611"/>
      <c r="G85" s="611"/>
      <c r="H85" s="603"/>
      <c r="I85" s="295"/>
    </row>
    <row r="86" spans="2:9" ht="34.5" customHeight="1">
      <c r="B86" s="280">
        <v>301</v>
      </c>
      <c r="C86" s="33" t="s">
        <v>405</v>
      </c>
      <c r="D86" s="298" t="s">
        <v>406</v>
      </c>
      <c r="E86" s="611"/>
      <c r="F86" s="611"/>
      <c r="G86" s="611"/>
      <c r="H86" s="603"/>
      <c r="I86" s="295"/>
    </row>
    <row r="87" spans="2:9" ht="34.5" customHeight="1">
      <c r="B87" s="280">
        <v>302</v>
      </c>
      <c r="C87" s="33" t="s">
        <v>169</v>
      </c>
      <c r="D87" s="298" t="s">
        <v>407</v>
      </c>
      <c r="E87" s="611"/>
      <c r="F87" s="611"/>
      <c r="G87" s="611"/>
      <c r="H87" s="603"/>
      <c r="I87" s="295"/>
    </row>
    <row r="88" spans="2:9" ht="34.5" customHeight="1">
      <c r="B88" s="280">
        <v>303</v>
      </c>
      <c r="C88" s="33" t="s">
        <v>170</v>
      </c>
      <c r="D88" s="298" t="s">
        <v>408</v>
      </c>
      <c r="E88" s="611">
        <v>7189</v>
      </c>
      <c r="F88" s="611">
        <v>7189</v>
      </c>
      <c r="G88" s="611">
        <v>7189</v>
      </c>
      <c r="H88" s="611">
        <v>7189</v>
      </c>
      <c r="I88" s="295"/>
    </row>
    <row r="89" spans="2:9" ht="34.5" customHeight="1">
      <c r="B89" s="280">
        <v>304</v>
      </c>
      <c r="C89" s="33" t="s">
        <v>171</v>
      </c>
      <c r="D89" s="298" t="s">
        <v>409</v>
      </c>
      <c r="E89" s="611"/>
      <c r="F89" s="611"/>
      <c r="G89" s="611"/>
      <c r="H89" s="603"/>
      <c r="I89" s="295"/>
    </row>
    <row r="90" spans="2:9" ht="34.5" customHeight="1">
      <c r="B90" s="280">
        <v>305</v>
      </c>
      <c r="C90" s="33" t="s">
        <v>172</v>
      </c>
      <c r="D90" s="298" t="s">
        <v>410</v>
      </c>
      <c r="E90" s="611"/>
      <c r="F90" s="611"/>
      <c r="G90" s="611"/>
      <c r="H90" s="603"/>
      <c r="I90" s="295"/>
    </row>
    <row r="91" spans="2:9" ht="34.5" customHeight="1">
      <c r="B91" s="280">
        <v>306</v>
      </c>
      <c r="C91" s="33" t="s">
        <v>173</v>
      </c>
      <c r="D91" s="298" t="s">
        <v>411</v>
      </c>
      <c r="E91" s="611"/>
      <c r="F91" s="611"/>
      <c r="G91" s="611"/>
      <c r="H91" s="603"/>
      <c r="I91" s="295"/>
    </row>
    <row r="92" spans="2:9" ht="34.5" customHeight="1">
      <c r="B92" s="280">
        <v>309</v>
      </c>
      <c r="C92" s="33" t="s">
        <v>174</v>
      </c>
      <c r="D92" s="298" t="s">
        <v>412</v>
      </c>
      <c r="E92" s="611">
        <v>15312</v>
      </c>
      <c r="F92" s="611">
        <v>15312</v>
      </c>
      <c r="G92" s="611">
        <v>15312</v>
      </c>
      <c r="H92" s="611">
        <v>15312</v>
      </c>
      <c r="I92" s="295"/>
    </row>
    <row r="93" spans="2:9" ht="34.5" customHeight="1">
      <c r="B93" s="282">
        <v>31</v>
      </c>
      <c r="C93" s="32" t="s">
        <v>413</v>
      </c>
      <c r="D93" s="298" t="s">
        <v>414</v>
      </c>
      <c r="E93" s="611"/>
      <c r="F93" s="611"/>
      <c r="G93" s="611"/>
      <c r="H93" s="603"/>
      <c r="I93" s="295"/>
    </row>
    <row r="94" spans="2:9" ht="34.5" customHeight="1">
      <c r="B94" s="282" t="s">
        <v>415</v>
      </c>
      <c r="C94" s="32" t="s">
        <v>416</v>
      </c>
      <c r="D94" s="298" t="s">
        <v>417</v>
      </c>
      <c r="E94" s="611"/>
      <c r="F94" s="611"/>
      <c r="G94" s="611"/>
      <c r="H94" s="603"/>
      <c r="I94" s="295"/>
    </row>
    <row r="95" spans="2:9" ht="34.5" customHeight="1">
      <c r="B95" s="282">
        <v>32</v>
      </c>
      <c r="C95" s="32" t="s">
        <v>175</v>
      </c>
      <c r="D95" s="298" t="s">
        <v>418</v>
      </c>
      <c r="E95" s="611">
        <v>13326</v>
      </c>
      <c r="F95" s="611">
        <v>13326</v>
      </c>
      <c r="G95" s="611">
        <v>13326</v>
      </c>
      <c r="H95" s="611">
        <v>13326</v>
      </c>
      <c r="I95" s="295"/>
    </row>
    <row r="96" spans="2:9" ht="57.75" customHeight="1">
      <c r="B96" s="282">
        <v>330</v>
      </c>
      <c r="C96" s="32" t="s">
        <v>419</v>
      </c>
      <c r="D96" s="298" t="s">
        <v>420</v>
      </c>
      <c r="E96" s="611"/>
      <c r="F96" s="611"/>
      <c r="G96" s="611"/>
      <c r="H96" s="603"/>
      <c r="I96" s="295"/>
    </row>
    <row r="97" spans="2:9" ht="63" customHeight="1">
      <c r="B97" s="282" t="s">
        <v>176</v>
      </c>
      <c r="C97" s="32" t="s">
        <v>421</v>
      </c>
      <c r="D97" s="298" t="s">
        <v>422</v>
      </c>
      <c r="E97" s="611"/>
      <c r="F97" s="611"/>
      <c r="G97" s="611"/>
      <c r="H97" s="603"/>
      <c r="I97" s="295"/>
    </row>
    <row r="98" spans="2:9" ht="62.25" customHeight="1">
      <c r="B98" s="282" t="s">
        <v>176</v>
      </c>
      <c r="C98" s="32" t="s">
        <v>423</v>
      </c>
      <c r="D98" s="298" t="s">
        <v>424</v>
      </c>
      <c r="E98" s="611"/>
      <c r="F98" s="611"/>
      <c r="G98" s="611"/>
      <c r="H98" s="603"/>
      <c r="I98" s="295"/>
    </row>
    <row r="99" spans="2:9" ht="34.5" customHeight="1">
      <c r="B99" s="282">
        <v>34</v>
      </c>
      <c r="C99" s="32" t="s">
        <v>425</v>
      </c>
      <c r="D99" s="298" t="s">
        <v>426</v>
      </c>
      <c r="E99" s="611">
        <f>SUM(E100:E101)</f>
        <v>25296</v>
      </c>
      <c r="F99" s="611">
        <f>SUM(F100:F101)</f>
        <v>11829</v>
      </c>
      <c r="G99" s="611">
        <f>SUM(G100:G101)</f>
        <v>9379</v>
      </c>
      <c r="H99" s="611">
        <f>SUM(H100:H101)</f>
        <v>285</v>
      </c>
      <c r="I99" s="295"/>
    </row>
    <row r="100" spans="2:9" ht="34.5" customHeight="1">
      <c r="B100" s="280">
        <v>340</v>
      </c>
      <c r="C100" s="33" t="s">
        <v>427</v>
      </c>
      <c r="D100" s="298" t="s">
        <v>428</v>
      </c>
      <c r="E100" s="611"/>
      <c r="F100" s="611"/>
      <c r="G100" s="611"/>
      <c r="H100" s="603"/>
      <c r="I100" s="295"/>
    </row>
    <row r="101" spans="2:9" ht="34.5" customHeight="1">
      <c r="B101" s="280">
        <v>341</v>
      </c>
      <c r="C101" s="33" t="s">
        <v>429</v>
      </c>
      <c r="D101" s="298" t="s">
        <v>430</v>
      </c>
      <c r="E101" s="611">
        <v>25296</v>
      </c>
      <c r="F101" s="611">
        <v>11829</v>
      </c>
      <c r="G101" s="611">
        <v>9379</v>
      </c>
      <c r="H101" s="603">
        <v>285</v>
      </c>
      <c r="I101" s="295"/>
    </row>
    <row r="102" spans="2:9" ht="34.5" customHeight="1">
      <c r="B102" s="282"/>
      <c r="C102" s="32" t="s">
        <v>431</v>
      </c>
      <c r="D102" s="298" t="s">
        <v>432</v>
      </c>
      <c r="E102" s="611"/>
      <c r="F102" s="611"/>
      <c r="G102" s="611"/>
      <c r="H102" s="603"/>
      <c r="I102" s="295"/>
    </row>
    <row r="103" spans="2:9" ht="34.5" customHeight="1">
      <c r="B103" s="282">
        <v>35</v>
      </c>
      <c r="C103" s="32" t="s">
        <v>433</v>
      </c>
      <c r="D103" s="298" t="s">
        <v>434</v>
      </c>
      <c r="E103" s="611">
        <f>SUM(E104:E105)</f>
        <v>67283</v>
      </c>
      <c r="F103" s="611">
        <f>SUM(F104:F105)</f>
        <v>67283</v>
      </c>
      <c r="G103" s="611">
        <f>SUM(G104:G105)</f>
        <v>67283</v>
      </c>
      <c r="H103" s="611">
        <f>SUM(H104:H105)</f>
        <v>67283</v>
      </c>
      <c r="I103" s="295"/>
    </row>
    <row r="104" spans="2:9" ht="34.5" customHeight="1">
      <c r="B104" s="280">
        <v>350</v>
      </c>
      <c r="C104" s="33" t="s">
        <v>435</v>
      </c>
      <c r="D104" s="298" t="s">
        <v>436</v>
      </c>
      <c r="E104" s="611">
        <v>67283</v>
      </c>
      <c r="F104" s="611">
        <v>67283</v>
      </c>
      <c r="G104" s="611">
        <v>67283</v>
      </c>
      <c r="H104" s="611">
        <v>67283</v>
      </c>
      <c r="I104" s="295"/>
    </row>
    <row r="105" spans="2:9" ht="34.5" customHeight="1">
      <c r="B105" s="280">
        <v>351</v>
      </c>
      <c r="C105" s="33" t="s">
        <v>437</v>
      </c>
      <c r="D105" s="298" t="s">
        <v>438</v>
      </c>
      <c r="E105" s="611"/>
      <c r="F105" s="611"/>
      <c r="G105" s="611"/>
      <c r="H105" s="603"/>
      <c r="I105" s="295"/>
    </row>
    <row r="106" spans="2:9" ht="34.5" customHeight="1">
      <c r="B106" s="282"/>
      <c r="C106" s="32" t="s">
        <v>439</v>
      </c>
      <c r="D106" s="298" t="s">
        <v>440</v>
      </c>
      <c r="E106" s="611">
        <f>(E107+E114)</f>
        <v>642</v>
      </c>
      <c r="F106" s="611">
        <f>(F107+F114)</f>
        <v>642</v>
      </c>
      <c r="G106" s="611">
        <f>(G107+G114)</f>
        <v>642</v>
      </c>
      <c r="H106" s="611">
        <f>(H107+H114)</f>
        <v>642</v>
      </c>
      <c r="I106" s="295"/>
    </row>
    <row r="107" spans="2:9" ht="34.5" customHeight="1">
      <c r="B107" s="282">
        <v>40</v>
      </c>
      <c r="C107" s="32" t="s">
        <v>441</v>
      </c>
      <c r="D107" s="298" t="s">
        <v>442</v>
      </c>
      <c r="E107" s="611">
        <f>SUM(E108:E113)</f>
        <v>0</v>
      </c>
      <c r="F107" s="611">
        <f>SUM(F108:F113)</f>
        <v>0</v>
      </c>
      <c r="G107" s="611">
        <f>SUM(G108:G113)</f>
        <v>0</v>
      </c>
      <c r="H107" s="611">
        <f>SUM(H108:H113)</f>
        <v>0</v>
      </c>
      <c r="I107" s="295"/>
    </row>
    <row r="108" spans="2:9" ht="34.5" customHeight="1">
      <c r="B108" s="280">
        <v>400</v>
      </c>
      <c r="C108" s="33" t="s">
        <v>177</v>
      </c>
      <c r="D108" s="298" t="s">
        <v>443</v>
      </c>
      <c r="E108" s="611"/>
      <c r="F108" s="611"/>
      <c r="G108" s="611"/>
      <c r="H108" s="603"/>
      <c r="I108" s="295"/>
    </row>
    <row r="109" spans="2:9" ht="34.5" customHeight="1">
      <c r="B109" s="280">
        <v>401</v>
      </c>
      <c r="C109" s="33" t="s">
        <v>444</v>
      </c>
      <c r="D109" s="298" t="s">
        <v>445</v>
      </c>
      <c r="E109" s="611"/>
      <c r="F109" s="611"/>
      <c r="G109" s="611"/>
      <c r="H109" s="603"/>
      <c r="I109" s="295"/>
    </row>
    <row r="110" spans="2:9" ht="34.5" customHeight="1">
      <c r="B110" s="280">
        <v>403</v>
      </c>
      <c r="C110" s="33" t="s">
        <v>178</v>
      </c>
      <c r="D110" s="298" t="s">
        <v>446</v>
      </c>
      <c r="E110" s="611"/>
      <c r="F110" s="611"/>
      <c r="G110" s="611"/>
      <c r="H110" s="603"/>
      <c r="I110" s="295"/>
    </row>
    <row r="111" spans="2:9" ht="34.5" customHeight="1">
      <c r="B111" s="280">
        <v>404</v>
      </c>
      <c r="C111" s="33" t="s">
        <v>179</v>
      </c>
      <c r="D111" s="298" t="s">
        <v>447</v>
      </c>
      <c r="E111" s="611"/>
      <c r="F111" s="611"/>
      <c r="G111" s="611"/>
      <c r="H111" s="603"/>
      <c r="I111" s="295"/>
    </row>
    <row r="112" spans="2:9" ht="34.5" customHeight="1">
      <c r="B112" s="280">
        <v>405</v>
      </c>
      <c r="C112" s="33" t="s">
        <v>448</v>
      </c>
      <c r="D112" s="298" t="s">
        <v>449</v>
      </c>
      <c r="E112" s="611"/>
      <c r="F112" s="611"/>
      <c r="G112" s="611"/>
      <c r="H112" s="603"/>
      <c r="I112" s="295"/>
    </row>
    <row r="113" spans="2:9" ht="34.5" customHeight="1">
      <c r="B113" s="280" t="s">
        <v>180</v>
      </c>
      <c r="C113" s="33" t="s">
        <v>181</v>
      </c>
      <c r="D113" s="298" t="s">
        <v>450</v>
      </c>
      <c r="E113" s="611"/>
      <c r="F113" s="611"/>
      <c r="G113" s="611"/>
      <c r="H113" s="603"/>
      <c r="I113" s="295"/>
    </row>
    <row r="114" spans="2:9" ht="34.5" customHeight="1">
      <c r="B114" s="282">
        <v>41</v>
      </c>
      <c r="C114" s="32" t="s">
        <v>451</v>
      </c>
      <c r="D114" s="298" t="s">
        <v>452</v>
      </c>
      <c r="E114" s="611">
        <f>SUM(E115:E122)</f>
        <v>642</v>
      </c>
      <c r="F114" s="611">
        <f>SUM(F115:F122)</f>
        <v>642</v>
      </c>
      <c r="G114" s="611">
        <f>SUM(G115:G122)</f>
        <v>642</v>
      </c>
      <c r="H114" s="611">
        <f>SUM(H115:H122)</f>
        <v>642</v>
      </c>
      <c r="I114" s="295"/>
    </row>
    <row r="115" spans="2:9" ht="34.5" customHeight="1">
      <c r="B115" s="280">
        <v>410</v>
      </c>
      <c r="C115" s="33" t="s">
        <v>182</v>
      </c>
      <c r="D115" s="298" t="s">
        <v>453</v>
      </c>
      <c r="E115" s="611"/>
      <c r="F115" s="611"/>
      <c r="G115" s="611"/>
      <c r="H115" s="603"/>
      <c r="I115" s="295"/>
    </row>
    <row r="116" spans="2:9" ht="34.5" customHeight="1">
      <c r="B116" s="280">
        <v>411</v>
      </c>
      <c r="C116" s="33" t="s">
        <v>183</v>
      </c>
      <c r="D116" s="298" t="s">
        <v>454</v>
      </c>
      <c r="E116" s="611"/>
      <c r="F116" s="611"/>
      <c r="G116" s="611"/>
      <c r="H116" s="603"/>
      <c r="I116" s="295"/>
    </row>
    <row r="117" spans="2:9" ht="34.5" customHeight="1">
      <c r="B117" s="280">
        <v>412</v>
      </c>
      <c r="C117" s="33" t="s">
        <v>455</v>
      </c>
      <c r="D117" s="298" t="s">
        <v>456</v>
      </c>
      <c r="E117" s="611"/>
      <c r="F117" s="611"/>
      <c r="G117" s="611"/>
      <c r="H117" s="603"/>
      <c r="I117" s="295"/>
    </row>
    <row r="118" spans="2:9" ht="34.5" customHeight="1">
      <c r="B118" s="280">
        <v>413</v>
      </c>
      <c r="C118" s="33" t="s">
        <v>457</v>
      </c>
      <c r="D118" s="298" t="s">
        <v>458</v>
      </c>
      <c r="E118" s="611"/>
      <c r="F118" s="611"/>
      <c r="G118" s="611"/>
      <c r="H118" s="603"/>
      <c r="I118" s="295"/>
    </row>
    <row r="119" spans="2:9" ht="34.5" customHeight="1">
      <c r="B119" s="280">
        <v>414</v>
      </c>
      <c r="C119" s="33" t="s">
        <v>459</v>
      </c>
      <c r="D119" s="298" t="s">
        <v>460</v>
      </c>
      <c r="E119" s="611"/>
      <c r="F119" s="611"/>
      <c r="G119" s="611"/>
      <c r="H119" s="603"/>
      <c r="I119" s="295"/>
    </row>
    <row r="120" spans="2:9" ht="34.5" customHeight="1">
      <c r="B120" s="280">
        <v>415</v>
      </c>
      <c r="C120" s="33" t="s">
        <v>461</v>
      </c>
      <c r="D120" s="298" t="s">
        <v>462</v>
      </c>
      <c r="E120" s="611"/>
      <c r="F120" s="611"/>
      <c r="G120" s="611"/>
      <c r="H120" s="603"/>
      <c r="I120" s="295"/>
    </row>
    <row r="121" spans="2:9" ht="34.5" customHeight="1">
      <c r="B121" s="280">
        <v>416</v>
      </c>
      <c r="C121" s="33" t="s">
        <v>463</v>
      </c>
      <c r="D121" s="298" t="s">
        <v>464</v>
      </c>
      <c r="E121" s="611"/>
      <c r="F121" s="611"/>
      <c r="G121" s="611"/>
      <c r="H121" s="603"/>
      <c r="I121" s="295"/>
    </row>
    <row r="122" spans="2:9" ht="34.5" customHeight="1">
      <c r="B122" s="280">
        <v>419</v>
      </c>
      <c r="C122" s="33" t="s">
        <v>465</v>
      </c>
      <c r="D122" s="298" t="s">
        <v>466</v>
      </c>
      <c r="E122" s="611">
        <v>642</v>
      </c>
      <c r="F122" s="611">
        <v>642</v>
      </c>
      <c r="G122" s="611">
        <v>642</v>
      </c>
      <c r="H122" s="611">
        <v>642</v>
      </c>
      <c r="I122" s="295"/>
    </row>
    <row r="123" spans="2:9" ht="34.5" customHeight="1">
      <c r="B123" s="282">
        <v>498</v>
      </c>
      <c r="C123" s="32" t="s">
        <v>467</v>
      </c>
      <c r="D123" s="298" t="s">
        <v>468</v>
      </c>
      <c r="E123" s="611">
        <v>53</v>
      </c>
      <c r="F123" s="611">
        <v>53</v>
      </c>
      <c r="G123" s="611">
        <v>53</v>
      </c>
      <c r="H123" s="611">
        <v>53</v>
      </c>
      <c r="I123" s="295"/>
    </row>
    <row r="124" spans="2:9" ht="34.5" customHeight="1">
      <c r="B124" s="282" t="s">
        <v>469</v>
      </c>
      <c r="C124" s="32" t="s">
        <v>470</v>
      </c>
      <c r="D124" s="298" t="s">
        <v>471</v>
      </c>
      <c r="E124" s="611">
        <f>(E125+E132+E133+E141+E142+E143+E144)</f>
        <v>95916</v>
      </c>
      <c r="F124" s="611">
        <f>(F125+F132+F133+F141+F142+F143+F144)</f>
        <v>73436</v>
      </c>
      <c r="G124" s="611">
        <f>(G125+G132+G133+G141+G142+G143+G144)</f>
        <v>63660</v>
      </c>
      <c r="H124" s="611">
        <f>(H125+H132+H133+H141+H142+H143+H144)</f>
        <v>114827</v>
      </c>
      <c r="I124" s="295"/>
    </row>
    <row r="125" spans="2:9" ht="34.5" customHeight="1">
      <c r="B125" s="282">
        <v>42</v>
      </c>
      <c r="C125" s="32" t="s">
        <v>472</v>
      </c>
      <c r="D125" s="298" t="s">
        <v>473</v>
      </c>
      <c r="E125" s="611">
        <f>SUM(E126:E131)</f>
        <v>0</v>
      </c>
      <c r="F125" s="611">
        <f>SUM(F126:F131)</f>
        <v>0</v>
      </c>
      <c r="G125" s="611">
        <f>SUM(G126:G131)</f>
        <v>0</v>
      </c>
      <c r="H125" s="611">
        <f>SUM(H126:H131)</f>
        <v>0</v>
      </c>
      <c r="I125" s="295"/>
    </row>
    <row r="126" spans="2:9" ht="34.5" customHeight="1">
      <c r="B126" s="280">
        <v>420</v>
      </c>
      <c r="C126" s="33" t="s">
        <v>474</v>
      </c>
      <c r="D126" s="298" t="s">
        <v>475</v>
      </c>
      <c r="E126" s="611"/>
      <c r="F126" s="611"/>
      <c r="G126" s="611"/>
      <c r="H126" s="603"/>
      <c r="I126" s="295"/>
    </row>
    <row r="127" spans="2:9" ht="34.5" customHeight="1">
      <c r="B127" s="280">
        <v>421</v>
      </c>
      <c r="C127" s="33" t="s">
        <v>476</v>
      </c>
      <c r="D127" s="298" t="s">
        <v>477</v>
      </c>
      <c r="E127" s="611"/>
      <c r="F127" s="611"/>
      <c r="G127" s="611"/>
      <c r="H127" s="603"/>
      <c r="I127" s="295"/>
    </row>
    <row r="128" spans="2:9" ht="34.5" customHeight="1">
      <c r="B128" s="280">
        <v>422</v>
      </c>
      <c r="C128" s="33" t="s">
        <v>390</v>
      </c>
      <c r="D128" s="298" t="s">
        <v>478</v>
      </c>
      <c r="E128" s="611"/>
      <c r="F128" s="611"/>
      <c r="G128" s="611"/>
      <c r="H128" s="604"/>
      <c r="I128" s="296"/>
    </row>
    <row r="129" spans="2:8" ht="34.5" customHeight="1">
      <c r="B129" s="280">
        <v>423</v>
      </c>
      <c r="C129" s="33" t="s">
        <v>392</v>
      </c>
      <c r="D129" s="298" t="s">
        <v>479</v>
      </c>
      <c r="E129" s="611"/>
      <c r="F129" s="611"/>
      <c r="G129" s="611"/>
      <c r="H129" s="604"/>
    </row>
    <row r="130" spans="2:8" ht="34.5" customHeight="1">
      <c r="B130" s="280">
        <v>427</v>
      </c>
      <c r="C130" s="33" t="s">
        <v>480</v>
      </c>
      <c r="D130" s="298" t="s">
        <v>481</v>
      </c>
      <c r="E130" s="611"/>
      <c r="F130" s="611"/>
      <c r="G130" s="611"/>
      <c r="H130" s="604"/>
    </row>
    <row r="131" spans="2:8" ht="34.5" customHeight="1">
      <c r="B131" s="280" t="s">
        <v>482</v>
      </c>
      <c r="C131" s="33" t="s">
        <v>483</v>
      </c>
      <c r="D131" s="298" t="s">
        <v>484</v>
      </c>
      <c r="E131" s="611"/>
      <c r="F131" s="611"/>
      <c r="G131" s="611"/>
      <c r="H131" s="604"/>
    </row>
    <row r="132" spans="2:8" ht="34.5" customHeight="1">
      <c r="B132" s="282">
        <v>430</v>
      </c>
      <c r="C132" s="32" t="s">
        <v>485</v>
      </c>
      <c r="D132" s="298" t="s">
        <v>486</v>
      </c>
      <c r="E132" s="611">
        <v>650</v>
      </c>
      <c r="F132" s="611">
        <v>650</v>
      </c>
      <c r="G132" s="611">
        <v>650</v>
      </c>
      <c r="H132" s="611">
        <v>650</v>
      </c>
    </row>
    <row r="133" spans="2:8" ht="34.5" customHeight="1">
      <c r="B133" s="282" t="s">
        <v>487</v>
      </c>
      <c r="C133" s="32" t="s">
        <v>488</v>
      </c>
      <c r="D133" s="298" t="s">
        <v>489</v>
      </c>
      <c r="E133" s="611">
        <f>SUM(E134:E140)</f>
        <v>89953</v>
      </c>
      <c r="F133" s="611">
        <f>SUM(F134:F140)</f>
        <v>67473</v>
      </c>
      <c r="G133" s="611">
        <f>SUM(G134:G140)</f>
        <v>57717</v>
      </c>
      <c r="H133" s="611">
        <f>SUM(H134:H140)</f>
        <v>109004</v>
      </c>
    </row>
    <row r="134" spans="2:8" ht="34.5" customHeight="1">
      <c r="B134" s="280">
        <v>431</v>
      </c>
      <c r="C134" s="33" t="s">
        <v>490</v>
      </c>
      <c r="D134" s="298" t="s">
        <v>491</v>
      </c>
      <c r="E134" s="611"/>
      <c r="F134" s="611"/>
      <c r="G134" s="611"/>
      <c r="H134" s="604"/>
    </row>
    <row r="135" spans="2:8" ht="34.5" customHeight="1">
      <c r="B135" s="280">
        <v>432</v>
      </c>
      <c r="C135" s="33" t="s">
        <v>492</v>
      </c>
      <c r="D135" s="298" t="s">
        <v>493</v>
      </c>
      <c r="E135" s="611"/>
      <c r="F135" s="611"/>
      <c r="G135" s="611"/>
      <c r="H135" s="604"/>
    </row>
    <row r="136" spans="2:8" ht="34.5" customHeight="1">
      <c r="B136" s="280">
        <v>433</v>
      </c>
      <c r="C136" s="33" t="s">
        <v>494</v>
      </c>
      <c r="D136" s="298" t="s">
        <v>495</v>
      </c>
      <c r="E136" s="611"/>
      <c r="F136" s="611"/>
      <c r="G136" s="611"/>
      <c r="H136" s="604"/>
    </row>
    <row r="137" spans="2:8" ht="34.5" customHeight="1">
      <c r="B137" s="280">
        <v>434</v>
      </c>
      <c r="C137" s="33" t="s">
        <v>496</v>
      </c>
      <c r="D137" s="298" t="s">
        <v>497</v>
      </c>
      <c r="E137" s="611"/>
      <c r="F137" s="611"/>
      <c r="G137" s="611"/>
      <c r="H137" s="604"/>
    </row>
    <row r="138" spans="2:8" ht="34.5" customHeight="1">
      <c r="B138" s="280">
        <v>435</v>
      </c>
      <c r="C138" s="33" t="s">
        <v>498</v>
      </c>
      <c r="D138" s="298" t="s">
        <v>499</v>
      </c>
      <c r="E138" s="611">
        <v>89945</v>
      </c>
      <c r="F138" s="611">
        <v>67465</v>
      </c>
      <c r="G138" s="611">
        <v>57709</v>
      </c>
      <c r="H138" s="604">
        <v>108996</v>
      </c>
    </row>
    <row r="139" spans="2:8" ht="34.5" customHeight="1">
      <c r="B139" s="280">
        <v>436</v>
      </c>
      <c r="C139" s="33" t="s">
        <v>500</v>
      </c>
      <c r="D139" s="298" t="s">
        <v>501</v>
      </c>
      <c r="E139" s="611"/>
      <c r="F139" s="611"/>
      <c r="G139" s="611"/>
      <c r="H139" s="604"/>
    </row>
    <row r="140" spans="2:8" ht="34.5" customHeight="1">
      <c r="B140" s="280">
        <v>439</v>
      </c>
      <c r="C140" s="33" t="s">
        <v>502</v>
      </c>
      <c r="D140" s="298" t="s">
        <v>503</v>
      </c>
      <c r="E140" s="611">
        <v>8</v>
      </c>
      <c r="F140" s="611">
        <v>8</v>
      </c>
      <c r="G140" s="611">
        <v>8</v>
      </c>
      <c r="H140" s="611">
        <v>8</v>
      </c>
    </row>
    <row r="141" spans="2:8" ht="34.5" customHeight="1">
      <c r="B141" s="282" t="s">
        <v>504</v>
      </c>
      <c r="C141" s="32" t="s">
        <v>505</v>
      </c>
      <c r="D141" s="298" t="s">
        <v>506</v>
      </c>
      <c r="E141" s="611">
        <v>5067</v>
      </c>
      <c r="F141" s="611">
        <v>5067</v>
      </c>
      <c r="G141" s="611">
        <v>5067</v>
      </c>
      <c r="H141" s="611">
        <v>5067</v>
      </c>
    </row>
    <row r="142" spans="2:8" ht="34.5" customHeight="1">
      <c r="B142" s="282">
        <v>47</v>
      </c>
      <c r="C142" s="32" t="s">
        <v>507</v>
      </c>
      <c r="D142" s="298" t="s">
        <v>508</v>
      </c>
      <c r="E142" s="611"/>
      <c r="F142" s="611"/>
      <c r="G142" s="611"/>
      <c r="H142" s="604"/>
    </row>
    <row r="143" spans="2:8" ht="34.5" customHeight="1">
      <c r="B143" s="282">
        <v>48</v>
      </c>
      <c r="C143" s="32" t="s">
        <v>509</v>
      </c>
      <c r="D143" s="298" t="s">
        <v>510</v>
      </c>
      <c r="E143" s="611">
        <v>20</v>
      </c>
      <c r="F143" s="611">
        <v>20</v>
      </c>
      <c r="G143" s="611"/>
      <c r="H143" s="604"/>
    </row>
    <row r="144" spans="2:8" ht="34.5" customHeight="1">
      <c r="B144" s="282" t="s">
        <v>184</v>
      </c>
      <c r="C144" s="32" t="s">
        <v>511</v>
      </c>
      <c r="D144" s="298" t="s">
        <v>512</v>
      </c>
      <c r="E144" s="611">
        <v>226</v>
      </c>
      <c r="F144" s="611">
        <v>226</v>
      </c>
      <c r="G144" s="611">
        <v>226</v>
      </c>
      <c r="H144" s="604">
        <v>106</v>
      </c>
    </row>
    <row r="145" spans="2:8" ht="53.25" customHeight="1">
      <c r="B145" s="282"/>
      <c r="C145" s="32" t="s">
        <v>513</v>
      </c>
      <c r="D145" s="298" t="s">
        <v>514</v>
      </c>
      <c r="E145" s="672">
        <f>(E94+E98+E103-E102-E99-E97-E96-E95-E93-E84)</f>
        <v>6160</v>
      </c>
      <c r="F145" s="672">
        <f>(F94+F98+F103-F102-F99-F97-F96-F95-F93-F84)</f>
        <v>19627</v>
      </c>
      <c r="G145" s="672">
        <f>(G94+G98+G103-G102-G99-G97-G96-G95-G93-G84)</f>
        <v>22077</v>
      </c>
      <c r="H145" s="672">
        <f>(H94+H98+H103-H102-H99-H97-H96-H95-H93-H84)</f>
        <v>31171</v>
      </c>
    </row>
    <row r="146" spans="2:8" ht="34.5" customHeight="1">
      <c r="B146" s="282"/>
      <c r="C146" s="32" t="s">
        <v>515</v>
      </c>
      <c r="D146" s="298" t="s">
        <v>516</v>
      </c>
      <c r="E146" s="611">
        <f>(E106+E124+E123+E83-E145)</f>
        <v>90451</v>
      </c>
      <c r="F146" s="611">
        <f>(F106+F124+F123+F83-F145)</f>
        <v>54504</v>
      </c>
      <c r="G146" s="611">
        <f>(G106+G124+G123+G83-G145)</f>
        <v>42278</v>
      </c>
      <c r="H146" s="611">
        <f>(H106+H124+H123+H83-H145)</f>
        <v>86543</v>
      </c>
    </row>
    <row r="147" spans="2:8" ht="34.5" customHeight="1" thickBot="1">
      <c r="B147" s="283">
        <v>89</v>
      </c>
      <c r="C147" s="284" t="s">
        <v>517</v>
      </c>
      <c r="D147" s="300" t="s">
        <v>518</v>
      </c>
      <c r="E147" s="612"/>
      <c r="F147" s="612"/>
      <c r="G147" s="612"/>
      <c r="H147" s="605"/>
    </row>
    <row r="149" spans="2:4" ht="15.75">
      <c r="B149" s="1"/>
      <c r="C149" s="1"/>
      <c r="D149" s="1"/>
    </row>
    <row r="150" spans="2:4" ht="18.75">
      <c r="B150" s="1"/>
      <c r="C150" s="1"/>
      <c r="D150" s="291"/>
    </row>
  </sheetData>
  <sheetProtection/>
  <mergeCells count="9">
    <mergeCell ref="G6:G7"/>
    <mergeCell ref="B3:H3"/>
    <mergeCell ref="H6:H7"/>
    <mergeCell ref="E5:H5"/>
    <mergeCell ref="C5:C7"/>
    <mergeCell ref="B5:B7"/>
    <mergeCell ref="D5:D7"/>
    <mergeCell ref="E6:E7"/>
    <mergeCell ref="F6:F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8" scale="40" r:id="rId1"/>
  <ignoredErrors>
    <ignoredError sqref="D10:D14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H87"/>
  <sheetViews>
    <sheetView showGridLines="0" zoomScale="55" zoomScaleNormal="55" zoomScalePageLayoutView="0" workbookViewId="0" topLeftCell="B1">
      <selection activeCell="H42" sqref="H42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8" width="25.7109375" style="0" customWidth="1"/>
    <col min="9" max="9" width="14.8515625" style="1" customWidth="1"/>
    <col min="10" max="10" width="9.140625" style="1" customWidth="1"/>
    <col min="11" max="11" width="12.28125" style="1" customWidth="1"/>
    <col min="12" max="12" width="13.421875" style="1" customWidth="1"/>
    <col min="13" max="16384" width="9.140625" style="1" customWidth="1"/>
  </cols>
  <sheetData>
    <row r="2" ht="42" customHeight="1">
      <c r="H2" s="395" t="s">
        <v>752</v>
      </c>
    </row>
    <row r="3" ht="15.75">
      <c r="B3" s="247"/>
    </row>
    <row r="4" spans="2:8" ht="27" customHeight="1">
      <c r="B4" s="721" t="s">
        <v>786</v>
      </c>
      <c r="C4" s="721"/>
      <c r="D4" s="721"/>
      <c r="E4" s="721"/>
      <c r="F4" s="721"/>
      <c r="G4" s="721"/>
      <c r="H4" s="721"/>
    </row>
    <row r="5" spans="5:8" ht="32.25" customHeight="1" hidden="1" thickBot="1">
      <c r="E5" s="1"/>
      <c r="F5" s="1"/>
      <c r="G5" s="1"/>
      <c r="H5" s="1"/>
    </row>
    <row r="6" spans="5:8" ht="15.75" customHeight="1" hidden="1">
      <c r="E6" s="1"/>
      <c r="F6" s="1"/>
      <c r="G6" s="1"/>
      <c r="H6" s="1"/>
    </row>
    <row r="7" spans="5:8" ht="24.75" customHeight="1" thickBot="1">
      <c r="E7" s="27"/>
      <c r="F7" s="27"/>
      <c r="G7" s="27"/>
      <c r="H7" s="361" t="s">
        <v>658</v>
      </c>
    </row>
    <row r="8" spans="2:8" ht="44.25" customHeight="1">
      <c r="B8" s="722" t="s">
        <v>618</v>
      </c>
      <c r="C8" s="724" t="s">
        <v>99</v>
      </c>
      <c r="D8" s="726" t="s">
        <v>619</v>
      </c>
      <c r="E8" s="751" t="s">
        <v>185</v>
      </c>
      <c r="F8" s="752"/>
      <c r="G8" s="752"/>
      <c r="H8" s="753"/>
    </row>
    <row r="9" spans="2:8" ht="56.25" customHeight="1" thickBot="1">
      <c r="B9" s="723"/>
      <c r="C9" s="725"/>
      <c r="D9" s="727"/>
      <c r="E9" s="268" t="s">
        <v>787</v>
      </c>
      <c r="F9" s="268" t="s">
        <v>788</v>
      </c>
      <c r="G9" s="268" t="s">
        <v>789</v>
      </c>
      <c r="H9" s="269" t="s">
        <v>790</v>
      </c>
    </row>
    <row r="10" spans="2:8" s="250" customFormat="1" ht="21" customHeight="1">
      <c r="B10" s="248">
        <v>1</v>
      </c>
      <c r="C10" s="249">
        <v>2</v>
      </c>
      <c r="D10" s="263">
        <v>3</v>
      </c>
      <c r="E10" s="29">
        <v>4</v>
      </c>
      <c r="F10" s="29">
        <v>5</v>
      </c>
      <c r="G10" s="29">
        <v>6</v>
      </c>
      <c r="H10" s="30">
        <v>7</v>
      </c>
    </row>
    <row r="11" spans="2:8" s="253" customFormat="1" ht="34.5" customHeight="1">
      <c r="B11" s="251"/>
      <c r="C11" s="252" t="s">
        <v>230</v>
      </c>
      <c r="D11" s="264"/>
      <c r="E11" s="613"/>
      <c r="F11" s="613"/>
      <c r="G11" s="613"/>
      <c r="H11" s="608"/>
    </row>
    <row r="12" spans="2:8" s="254" customFormat="1" ht="34.5" customHeight="1">
      <c r="B12" s="270" t="s">
        <v>231</v>
      </c>
      <c r="C12" s="271" t="s">
        <v>232</v>
      </c>
      <c r="D12" s="266">
        <v>1001</v>
      </c>
      <c r="E12" s="613">
        <f>(E13+E20+E27+E28)</f>
        <v>148702</v>
      </c>
      <c r="F12" s="613">
        <f>(F13+F20+F27+F28)</f>
        <v>169151</v>
      </c>
      <c r="G12" s="613">
        <f>(G13+G20+G27+G28)</f>
        <v>181907</v>
      </c>
      <c r="H12" s="613">
        <f>(H13+H20+H27+H28)</f>
        <v>266286</v>
      </c>
    </row>
    <row r="13" spans="2:8" s="253" customFormat="1" ht="34.5" customHeight="1">
      <c r="B13" s="270">
        <v>60</v>
      </c>
      <c r="C13" s="271" t="s">
        <v>233</v>
      </c>
      <c r="D13" s="266">
        <v>1002</v>
      </c>
      <c r="E13" s="613">
        <f>SUM(E14:E19)</f>
        <v>0</v>
      </c>
      <c r="F13" s="613">
        <f>SUM(F14:F19)</f>
        <v>0</v>
      </c>
      <c r="G13" s="613">
        <f>SUM(G14:G19)</f>
        <v>0</v>
      </c>
      <c r="H13" s="613">
        <f>SUM(H14:H19)</f>
        <v>0</v>
      </c>
    </row>
    <row r="14" spans="2:8" s="253" customFormat="1" ht="34.5" customHeight="1">
      <c r="B14" s="256">
        <v>600</v>
      </c>
      <c r="C14" s="257" t="s">
        <v>234</v>
      </c>
      <c r="D14" s="265">
        <v>1003</v>
      </c>
      <c r="E14" s="613"/>
      <c r="F14" s="613"/>
      <c r="G14" s="613"/>
      <c r="H14" s="608"/>
    </row>
    <row r="15" spans="2:8" s="253" customFormat="1" ht="34.5" customHeight="1">
      <c r="B15" s="256">
        <v>601</v>
      </c>
      <c r="C15" s="257" t="s">
        <v>235</v>
      </c>
      <c r="D15" s="265">
        <v>1004</v>
      </c>
      <c r="E15" s="613"/>
      <c r="F15" s="613"/>
      <c r="G15" s="613"/>
      <c r="H15" s="608"/>
    </row>
    <row r="16" spans="2:8" s="253" customFormat="1" ht="34.5" customHeight="1">
      <c r="B16" s="256">
        <v>602</v>
      </c>
      <c r="C16" s="257" t="s">
        <v>236</v>
      </c>
      <c r="D16" s="265">
        <v>1005</v>
      </c>
      <c r="E16" s="613"/>
      <c r="F16" s="613"/>
      <c r="G16" s="613"/>
      <c r="H16" s="608"/>
    </row>
    <row r="17" spans="2:8" s="253" customFormat="1" ht="34.5" customHeight="1">
      <c r="B17" s="256">
        <v>603</v>
      </c>
      <c r="C17" s="257" t="s">
        <v>237</v>
      </c>
      <c r="D17" s="265">
        <v>1006</v>
      </c>
      <c r="E17" s="613"/>
      <c r="F17" s="613"/>
      <c r="G17" s="613"/>
      <c r="H17" s="608"/>
    </row>
    <row r="18" spans="2:8" s="253" customFormat="1" ht="34.5" customHeight="1">
      <c r="B18" s="256">
        <v>604</v>
      </c>
      <c r="C18" s="257" t="s">
        <v>238</v>
      </c>
      <c r="D18" s="265">
        <v>1007</v>
      </c>
      <c r="E18" s="613"/>
      <c r="F18" s="613"/>
      <c r="G18" s="613"/>
      <c r="H18" s="608"/>
    </row>
    <row r="19" spans="2:8" s="253" customFormat="1" ht="34.5" customHeight="1">
      <c r="B19" s="256">
        <v>605</v>
      </c>
      <c r="C19" s="257" t="s">
        <v>239</v>
      </c>
      <c r="D19" s="265">
        <v>1008</v>
      </c>
      <c r="E19" s="613"/>
      <c r="F19" s="613"/>
      <c r="G19" s="613"/>
      <c r="H19" s="608"/>
    </row>
    <row r="20" spans="2:8" s="253" customFormat="1" ht="34.5" customHeight="1">
      <c r="B20" s="270">
        <v>61</v>
      </c>
      <c r="C20" s="271" t="s">
        <v>240</v>
      </c>
      <c r="D20" s="266">
        <v>1009</v>
      </c>
      <c r="E20" s="613">
        <f>SUM(E21:E26)</f>
        <v>109404</v>
      </c>
      <c r="F20" s="613">
        <f>SUM(F21:F26)</f>
        <v>129764</v>
      </c>
      <c r="G20" s="613">
        <f>SUM(G21:G26)</f>
        <v>142431</v>
      </c>
      <c r="H20" s="613">
        <f>SUM(H21:H26)</f>
        <v>226721</v>
      </c>
    </row>
    <row r="21" spans="2:8" s="253" customFormat="1" ht="34.5" customHeight="1">
      <c r="B21" s="256">
        <v>610</v>
      </c>
      <c r="C21" s="257" t="s">
        <v>241</v>
      </c>
      <c r="D21" s="265">
        <v>1010</v>
      </c>
      <c r="E21" s="613"/>
      <c r="F21" s="613"/>
      <c r="G21" s="613"/>
      <c r="H21" s="608"/>
    </row>
    <row r="22" spans="2:8" s="253" customFormat="1" ht="34.5" customHeight="1">
      <c r="B22" s="256">
        <v>611</v>
      </c>
      <c r="C22" s="257" t="s">
        <v>242</v>
      </c>
      <c r="D22" s="265">
        <v>1011</v>
      </c>
      <c r="E22" s="613"/>
      <c r="F22" s="613"/>
      <c r="G22" s="613"/>
      <c r="H22" s="608"/>
    </row>
    <row r="23" spans="2:8" s="253" customFormat="1" ht="34.5" customHeight="1">
      <c r="B23" s="256">
        <v>612</v>
      </c>
      <c r="C23" s="257" t="s">
        <v>243</v>
      </c>
      <c r="D23" s="265">
        <v>1012</v>
      </c>
      <c r="E23" s="613"/>
      <c r="F23" s="613"/>
      <c r="G23" s="613"/>
      <c r="H23" s="608"/>
    </row>
    <row r="24" spans="2:8" s="253" customFormat="1" ht="34.5" customHeight="1">
      <c r="B24" s="256">
        <v>613</v>
      </c>
      <c r="C24" s="257" t="s">
        <v>244</v>
      </c>
      <c r="D24" s="265">
        <v>1013</v>
      </c>
      <c r="E24" s="613"/>
      <c r="F24" s="613"/>
      <c r="G24" s="613"/>
      <c r="H24" s="608"/>
    </row>
    <row r="25" spans="2:8" s="253" customFormat="1" ht="34.5" customHeight="1">
      <c r="B25" s="256">
        <v>614</v>
      </c>
      <c r="C25" s="257" t="s">
        <v>245</v>
      </c>
      <c r="D25" s="265">
        <v>1014</v>
      </c>
      <c r="E25" s="613">
        <v>109404</v>
      </c>
      <c r="F25" s="613">
        <v>129764</v>
      </c>
      <c r="G25" s="613">
        <v>142431</v>
      </c>
      <c r="H25" s="608">
        <v>226721</v>
      </c>
    </row>
    <row r="26" spans="2:8" s="253" customFormat="1" ht="34.5" customHeight="1">
      <c r="B26" s="256">
        <v>615</v>
      </c>
      <c r="C26" s="257" t="s">
        <v>246</v>
      </c>
      <c r="D26" s="265">
        <v>1015</v>
      </c>
      <c r="E26" s="613"/>
      <c r="F26" s="613"/>
      <c r="G26" s="613"/>
      <c r="H26" s="608"/>
    </row>
    <row r="27" spans="2:8" s="253" customFormat="1" ht="34.5" customHeight="1">
      <c r="B27" s="256">
        <v>64</v>
      </c>
      <c r="C27" s="271" t="s">
        <v>247</v>
      </c>
      <c r="D27" s="266">
        <v>1016</v>
      </c>
      <c r="E27" s="613">
        <v>39209</v>
      </c>
      <c r="F27" s="613">
        <v>39209</v>
      </c>
      <c r="G27" s="613">
        <v>39209</v>
      </c>
      <c r="H27" s="613">
        <v>39209</v>
      </c>
    </row>
    <row r="28" spans="2:8" s="253" customFormat="1" ht="34.5" customHeight="1">
      <c r="B28" s="256">
        <v>65</v>
      </c>
      <c r="C28" s="271" t="s">
        <v>248</v>
      </c>
      <c r="D28" s="265">
        <v>1017</v>
      </c>
      <c r="E28" s="613">
        <v>89</v>
      </c>
      <c r="F28" s="613">
        <v>178</v>
      </c>
      <c r="G28" s="613">
        <v>267</v>
      </c>
      <c r="H28" s="613">
        <v>356</v>
      </c>
    </row>
    <row r="29" spans="2:8" s="253" customFormat="1" ht="34.5" customHeight="1">
      <c r="B29" s="270"/>
      <c r="C29" s="271" t="s">
        <v>249</v>
      </c>
      <c r="D29" s="276"/>
      <c r="E29" s="613"/>
      <c r="F29" s="613"/>
      <c r="G29" s="613"/>
      <c r="H29" s="608"/>
    </row>
    <row r="30" spans="2:8" s="253" customFormat="1" ht="39.75" customHeight="1">
      <c r="B30" s="270" t="s">
        <v>250</v>
      </c>
      <c r="C30" s="271" t="s">
        <v>251</v>
      </c>
      <c r="D30" s="266">
        <v>1018</v>
      </c>
      <c r="E30" s="613">
        <f>(E31-E32-E33+E34+E35+E36+E37+E38+E39+E40+E41)</f>
        <v>123726</v>
      </c>
      <c r="F30" s="613">
        <f>(F31-F32-F33+F34+F35+F36+F37+F38+F39+F40+F41)</f>
        <v>157962</v>
      </c>
      <c r="G30" s="613">
        <f>(G31-G32-G33+G34+G35+G36+G37+G38+G39+G40+G41)</f>
        <v>173488</v>
      </c>
      <c r="H30" s="613">
        <f>(H31-H32-H33+H34+H35+H36+H37+H38+H39+H40+H41)</f>
        <v>267281</v>
      </c>
    </row>
    <row r="31" spans="2:8" s="253" customFormat="1" ht="34.5" customHeight="1">
      <c r="B31" s="256">
        <v>50</v>
      </c>
      <c r="C31" s="257" t="s">
        <v>252</v>
      </c>
      <c r="D31" s="265">
        <v>1019</v>
      </c>
      <c r="E31" s="613"/>
      <c r="F31" s="613"/>
      <c r="G31" s="613"/>
      <c r="H31" s="608"/>
    </row>
    <row r="32" spans="2:8" s="253" customFormat="1" ht="34.5" customHeight="1">
      <c r="B32" s="256">
        <v>62</v>
      </c>
      <c r="C32" s="257" t="s">
        <v>253</v>
      </c>
      <c r="D32" s="265">
        <v>1020</v>
      </c>
      <c r="E32" s="613"/>
      <c r="F32" s="613">
        <v>500</v>
      </c>
      <c r="G32" s="613">
        <v>1000</v>
      </c>
      <c r="H32" s="608">
        <v>1422</v>
      </c>
    </row>
    <row r="33" spans="2:8" s="253" customFormat="1" ht="34.5" customHeight="1">
      <c r="B33" s="256">
        <v>630</v>
      </c>
      <c r="C33" s="257" t="s">
        <v>254</v>
      </c>
      <c r="D33" s="265">
        <v>1021</v>
      </c>
      <c r="E33" s="613"/>
      <c r="F33" s="613"/>
      <c r="G33" s="613"/>
      <c r="H33" s="608"/>
    </row>
    <row r="34" spans="2:8" s="253" customFormat="1" ht="34.5" customHeight="1">
      <c r="B34" s="256">
        <v>631</v>
      </c>
      <c r="C34" s="257" t="s">
        <v>255</v>
      </c>
      <c r="D34" s="265">
        <v>1022</v>
      </c>
      <c r="E34" s="613"/>
      <c r="F34" s="613"/>
      <c r="G34" s="613"/>
      <c r="H34" s="608"/>
    </row>
    <row r="35" spans="2:8" s="253" customFormat="1" ht="34.5" customHeight="1">
      <c r="B35" s="256" t="s">
        <v>126</v>
      </c>
      <c r="C35" s="257" t="s">
        <v>256</v>
      </c>
      <c r="D35" s="265">
        <v>1023</v>
      </c>
      <c r="E35" s="613">
        <v>802</v>
      </c>
      <c r="F35" s="613">
        <v>9135</v>
      </c>
      <c r="G35" s="613">
        <v>9748</v>
      </c>
      <c r="H35" s="608">
        <v>10961</v>
      </c>
    </row>
    <row r="36" spans="2:8" s="253" customFormat="1" ht="34.5" customHeight="1">
      <c r="B36" s="256">
        <v>513</v>
      </c>
      <c r="C36" s="257" t="s">
        <v>257</v>
      </c>
      <c r="D36" s="265">
        <v>1024</v>
      </c>
      <c r="E36" s="613">
        <v>105940</v>
      </c>
      <c r="F36" s="613">
        <v>123690</v>
      </c>
      <c r="G36" s="613">
        <v>131884</v>
      </c>
      <c r="H36" s="608">
        <v>215341</v>
      </c>
    </row>
    <row r="37" spans="2:8" s="253" customFormat="1" ht="34.5" customHeight="1">
      <c r="B37" s="256">
        <v>52</v>
      </c>
      <c r="C37" s="257" t="s">
        <v>258</v>
      </c>
      <c r="D37" s="265">
        <v>1025</v>
      </c>
      <c r="E37" s="613">
        <v>6313</v>
      </c>
      <c r="F37" s="613">
        <v>12486</v>
      </c>
      <c r="G37" s="613">
        <v>17787</v>
      </c>
      <c r="H37" s="608">
        <v>23878</v>
      </c>
    </row>
    <row r="38" spans="2:8" s="253" customFormat="1" ht="34.5" customHeight="1">
      <c r="B38" s="256">
        <v>53</v>
      </c>
      <c r="C38" s="257" t="s">
        <v>259</v>
      </c>
      <c r="D38" s="265">
        <v>1026</v>
      </c>
      <c r="E38" s="613">
        <v>9353</v>
      </c>
      <c r="F38" s="613">
        <v>10769</v>
      </c>
      <c r="G38" s="613">
        <v>11672</v>
      </c>
      <c r="H38" s="608">
        <v>13612</v>
      </c>
    </row>
    <row r="39" spans="2:8" s="253" customFormat="1" ht="34.5" customHeight="1">
      <c r="B39" s="256">
        <v>540</v>
      </c>
      <c r="C39" s="257" t="s">
        <v>260</v>
      </c>
      <c r="D39" s="265">
        <v>1027</v>
      </c>
      <c r="E39" s="613">
        <v>500</v>
      </c>
      <c r="F39" s="613">
        <v>1000</v>
      </c>
      <c r="G39" s="613">
        <v>1500</v>
      </c>
      <c r="H39" s="608">
        <v>2000</v>
      </c>
    </row>
    <row r="40" spans="2:8" s="253" customFormat="1" ht="34.5" customHeight="1">
      <c r="B40" s="256" t="s">
        <v>127</v>
      </c>
      <c r="C40" s="257" t="s">
        <v>261</v>
      </c>
      <c r="D40" s="265">
        <v>1028</v>
      </c>
      <c r="E40" s="613"/>
      <c r="F40" s="613"/>
      <c r="G40" s="613"/>
      <c r="H40" s="608"/>
    </row>
    <row r="41" spans="2:8" s="255" customFormat="1" ht="34.5" customHeight="1">
      <c r="B41" s="256">
        <v>55</v>
      </c>
      <c r="C41" s="257" t="s">
        <v>262</v>
      </c>
      <c r="D41" s="265">
        <v>1029</v>
      </c>
      <c r="E41" s="613">
        <v>818</v>
      </c>
      <c r="F41" s="613">
        <v>1382</v>
      </c>
      <c r="G41" s="613">
        <v>1897</v>
      </c>
      <c r="H41" s="608">
        <v>2911</v>
      </c>
    </row>
    <row r="42" spans="2:8" s="255" customFormat="1" ht="34.5" customHeight="1">
      <c r="B42" s="270"/>
      <c r="C42" s="271" t="s">
        <v>263</v>
      </c>
      <c r="D42" s="266">
        <v>1030</v>
      </c>
      <c r="E42" s="613">
        <f>(E12-E30)</f>
        <v>24976</v>
      </c>
      <c r="F42" s="613">
        <f>(F12-F30)</f>
        <v>11189</v>
      </c>
      <c r="G42" s="613">
        <f>(G12-G30)</f>
        <v>8419</v>
      </c>
      <c r="H42" s="613"/>
    </row>
    <row r="43" spans="2:8" s="255" customFormat="1" ht="34.5" customHeight="1">
      <c r="B43" s="270"/>
      <c r="C43" s="271" t="s">
        <v>264</v>
      </c>
      <c r="D43" s="266">
        <v>1031</v>
      </c>
      <c r="E43" s="613"/>
      <c r="F43" s="613"/>
      <c r="G43" s="613"/>
      <c r="H43" s="608">
        <f>(H30-H12)</f>
        <v>995</v>
      </c>
    </row>
    <row r="44" spans="2:8" s="255" customFormat="1" ht="34.5" customHeight="1">
      <c r="B44" s="270">
        <v>66</v>
      </c>
      <c r="C44" s="271" t="s">
        <v>265</v>
      </c>
      <c r="D44" s="266">
        <v>1032</v>
      </c>
      <c r="E44" s="613">
        <f>(E45+E50+E51)</f>
        <v>900</v>
      </c>
      <c r="F44" s="613">
        <f>(F45+F50+F51)</f>
        <v>1800</v>
      </c>
      <c r="G44" s="613">
        <f>(G45+G50+G51)</f>
        <v>2700</v>
      </c>
      <c r="H44" s="613">
        <f>(H45+H50+H51)</f>
        <v>3600</v>
      </c>
    </row>
    <row r="45" spans="2:8" s="255" customFormat="1" ht="34.5" customHeight="1">
      <c r="B45" s="270" t="s">
        <v>266</v>
      </c>
      <c r="C45" s="271" t="s">
        <v>267</v>
      </c>
      <c r="D45" s="266">
        <v>1033</v>
      </c>
      <c r="E45" s="613">
        <f>SUM(E46:E49)</f>
        <v>0</v>
      </c>
      <c r="F45" s="613">
        <f>SUM(F46:F49)</f>
        <v>0</v>
      </c>
      <c r="G45" s="613">
        <f>SUM(G46:G49)</f>
        <v>0</v>
      </c>
      <c r="H45" s="613">
        <f>SUM(H46:H49)</f>
        <v>0</v>
      </c>
    </row>
    <row r="46" spans="2:8" s="255" customFormat="1" ht="34.5" customHeight="1">
      <c r="B46" s="256">
        <v>660</v>
      </c>
      <c r="C46" s="257" t="s">
        <v>268</v>
      </c>
      <c r="D46" s="265">
        <v>1034</v>
      </c>
      <c r="E46" s="613"/>
      <c r="F46" s="613"/>
      <c r="G46" s="613"/>
      <c r="H46" s="608"/>
    </row>
    <row r="47" spans="2:8" s="255" customFormat="1" ht="34.5" customHeight="1">
      <c r="B47" s="256">
        <v>661</v>
      </c>
      <c r="C47" s="257" t="s">
        <v>269</v>
      </c>
      <c r="D47" s="265">
        <v>1035</v>
      </c>
      <c r="E47" s="613"/>
      <c r="F47" s="613"/>
      <c r="G47" s="613"/>
      <c r="H47" s="608"/>
    </row>
    <row r="48" spans="2:8" s="255" customFormat="1" ht="34.5" customHeight="1">
      <c r="B48" s="256">
        <v>665</v>
      </c>
      <c r="C48" s="257" t="s">
        <v>270</v>
      </c>
      <c r="D48" s="265">
        <v>1036</v>
      </c>
      <c r="E48" s="613"/>
      <c r="F48" s="613"/>
      <c r="G48" s="613"/>
      <c r="H48" s="608"/>
    </row>
    <row r="49" spans="2:8" s="255" customFormat="1" ht="34.5" customHeight="1">
      <c r="B49" s="256">
        <v>669</v>
      </c>
      <c r="C49" s="257" t="s">
        <v>271</v>
      </c>
      <c r="D49" s="265">
        <v>1037</v>
      </c>
      <c r="E49" s="613"/>
      <c r="F49" s="613"/>
      <c r="G49" s="613"/>
      <c r="H49" s="608"/>
    </row>
    <row r="50" spans="2:8" s="255" customFormat="1" ht="34.5" customHeight="1">
      <c r="B50" s="270">
        <v>662</v>
      </c>
      <c r="C50" s="271" t="s">
        <v>272</v>
      </c>
      <c r="D50" s="266">
        <v>1038</v>
      </c>
      <c r="E50" s="613">
        <v>900</v>
      </c>
      <c r="F50" s="613">
        <v>1800</v>
      </c>
      <c r="G50" s="613">
        <v>2700</v>
      </c>
      <c r="H50" s="608">
        <v>3600</v>
      </c>
    </row>
    <row r="51" spans="2:8" s="255" customFormat="1" ht="34.5" customHeight="1">
      <c r="B51" s="270" t="s">
        <v>128</v>
      </c>
      <c r="C51" s="271" t="s">
        <v>273</v>
      </c>
      <c r="D51" s="266">
        <v>1039</v>
      </c>
      <c r="E51" s="613"/>
      <c r="F51" s="613"/>
      <c r="G51" s="613"/>
      <c r="H51" s="608"/>
    </row>
    <row r="52" spans="2:8" s="255" customFormat="1" ht="34.5" customHeight="1">
      <c r="B52" s="270">
        <v>56</v>
      </c>
      <c r="C52" s="271" t="s">
        <v>274</v>
      </c>
      <c r="D52" s="266">
        <v>1040</v>
      </c>
      <c r="E52" s="613">
        <f>(E53+E58+E59)</f>
        <v>500</v>
      </c>
      <c r="F52" s="613">
        <f>(F53+F58+F59)</f>
        <v>1000</v>
      </c>
      <c r="G52" s="613">
        <f>(G53+G58+G59)</f>
        <v>1500</v>
      </c>
      <c r="H52" s="613">
        <f>(H53+H58+H59)</f>
        <v>2000</v>
      </c>
    </row>
    <row r="53" spans="2:8" ht="34.5" customHeight="1">
      <c r="B53" s="270" t="s">
        <v>275</v>
      </c>
      <c r="C53" s="271" t="s">
        <v>620</v>
      </c>
      <c r="D53" s="266">
        <v>1041</v>
      </c>
      <c r="E53" s="613">
        <f>SUM(E54:E57)</f>
        <v>0</v>
      </c>
      <c r="F53" s="613">
        <f>SUM(F54:F57)</f>
        <v>0</v>
      </c>
      <c r="G53" s="613">
        <f>SUM(G54:G57)</f>
        <v>0</v>
      </c>
      <c r="H53" s="613">
        <f>SUM(H54:H57)</f>
        <v>0</v>
      </c>
    </row>
    <row r="54" spans="2:8" ht="34.5" customHeight="1">
      <c r="B54" s="256">
        <v>560</v>
      </c>
      <c r="C54" s="257" t="s">
        <v>129</v>
      </c>
      <c r="D54" s="265">
        <v>1042</v>
      </c>
      <c r="E54" s="613"/>
      <c r="F54" s="613"/>
      <c r="G54" s="613"/>
      <c r="H54" s="608"/>
    </row>
    <row r="55" spans="2:8" ht="34.5" customHeight="1">
      <c r="B55" s="256">
        <v>561</v>
      </c>
      <c r="C55" s="257" t="s">
        <v>130</v>
      </c>
      <c r="D55" s="265">
        <v>1043</v>
      </c>
      <c r="E55" s="613"/>
      <c r="F55" s="613"/>
      <c r="G55" s="613"/>
      <c r="H55" s="608"/>
    </row>
    <row r="56" spans="2:8" ht="34.5" customHeight="1">
      <c r="B56" s="256">
        <v>565</v>
      </c>
      <c r="C56" s="257" t="s">
        <v>276</v>
      </c>
      <c r="D56" s="265">
        <v>1044</v>
      </c>
      <c r="E56" s="613"/>
      <c r="F56" s="613"/>
      <c r="G56" s="613"/>
      <c r="H56" s="608"/>
    </row>
    <row r="57" spans="2:8" ht="34.5" customHeight="1">
      <c r="B57" s="256" t="s">
        <v>131</v>
      </c>
      <c r="C57" s="257" t="s">
        <v>277</v>
      </c>
      <c r="D57" s="265">
        <v>1045</v>
      </c>
      <c r="E57" s="613"/>
      <c r="F57" s="613"/>
      <c r="G57" s="613"/>
      <c r="H57" s="608"/>
    </row>
    <row r="58" spans="2:8" ht="34.5" customHeight="1">
      <c r="B58" s="256">
        <v>562</v>
      </c>
      <c r="C58" s="271" t="s">
        <v>278</v>
      </c>
      <c r="D58" s="266">
        <v>1046</v>
      </c>
      <c r="E58" s="613">
        <v>500</v>
      </c>
      <c r="F58" s="613">
        <v>1000</v>
      </c>
      <c r="G58" s="613">
        <v>1500</v>
      </c>
      <c r="H58" s="608">
        <v>2000</v>
      </c>
    </row>
    <row r="59" spans="2:8" ht="34.5" customHeight="1">
      <c r="B59" s="270" t="s">
        <v>279</v>
      </c>
      <c r="C59" s="271" t="s">
        <v>280</v>
      </c>
      <c r="D59" s="266">
        <v>1047</v>
      </c>
      <c r="E59" s="613"/>
      <c r="F59" s="613"/>
      <c r="G59" s="613"/>
      <c r="H59" s="608"/>
    </row>
    <row r="60" spans="2:8" ht="34.5" customHeight="1">
      <c r="B60" s="270"/>
      <c r="C60" s="271" t="s">
        <v>281</v>
      </c>
      <c r="D60" s="266">
        <v>1048</v>
      </c>
      <c r="E60" s="613">
        <f>(E44-E52)</f>
        <v>400</v>
      </c>
      <c r="F60" s="613">
        <f>(F44-F52)</f>
        <v>800</v>
      </c>
      <c r="G60" s="613">
        <f>(G44-G52)</f>
        <v>1200</v>
      </c>
      <c r="H60" s="613">
        <f>(H44-H52)</f>
        <v>1600</v>
      </c>
    </row>
    <row r="61" spans="2:8" ht="34.5" customHeight="1">
      <c r="B61" s="270"/>
      <c r="C61" s="271" t="s">
        <v>282</v>
      </c>
      <c r="D61" s="266">
        <v>1049</v>
      </c>
      <c r="E61" s="613"/>
      <c r="F61" s="613"/>
      <c r="G61" s="613"/>
      <c r="H61" s="608"/>
    </row>
    <row r="62" spans="2:8" ht="34.5" customHeight="1">
      <c r="B62" s="256" t="s">
        <v>132</v>
      </c>
      <c r="C62" s="257" t="s">
        <v>283</v>
      </c>
      <c r="D62" s="265">
        <v>1050</v>
      </c>
      <c r="E62" s="613"/>
      <c r="F62" s="613"/>
      <c r="G62" s="613"/>
      <c r="H62" s="608"/>
    </row>
    <row r="63" spans="2:8" ht="34.5" customHeight="1">
      <c r="B63" s="256" t="s">
        <v>133</v>
      </c>
      <c r="C63" s="257" t="s">
        <v>284</v>
      </c>
      <c r="D63" s="265">
        <v>1051</v>
      </c>
      <c r="E63" s="613"/>
      <c r="F63" s="613"/>
      <c r="G63" s="613"/>
      <c r="H63" s="608"/>
    </row>
    <row r="64" spans="2:8" ht="34.5" customHeight="1">
      <c r="B64" s="270" t="s">
        <v>285</v>
      </c>
      <c r="C64" s="271" t="s">
        <v>286</v>
      </c>
      <c r="D64" s="266">
        <v>1052</v>
      </c>
      <c r="E64" s="613">
        <v>300</v>
      </c>
      <c r="F64" s="613">
        <v>600</v>
      </c>
      <c r="G64" s="613">
        <v>900</v>
      </c>
      <c r="H64" s="608">
        <v>1200</v>
      </c>
    </row>
    <row r="65" spans="2:8" ht="34.5" customHeight="1">
      <c r="B65" s="270" t="s">
        <v>134</v>
      </c>
      <c r="C65" s="271" t="s">
        <v>287</v>
      </c>
      <c r="D65" s="266">
        <v>1053</v>
      </c>
      <c r="E65" s="613">
        <v>380</v>
      </c>
      <c r="F65" s="613">
        <v>760</v>
      </c>
      <c r="G65" s="613">
        <v>1140</v>
      </c>
      <c r="H65" s="608">
        <v>1520</v>
      </c>
    </row>
    <row r="66" spans="2:8" ht="34.5" customHeight="1">
      <c r="B66" s="256"/>
      <c r="C66" s="257" t="s">
        <v>288</v>
      </c>
      <c r="D66" s="265">
        <v>1054</v>
      </c>
      <c r="E66" s="613">
        <f>(E42-E43+E60-E61+E62-E63+E64-E65)</f>
        <v>25296</v>
      </c>
      <c r="F66" s="613">
        <f>(F42-F43+F60-F61+F62-F63+F64-F65)</f>
        <v>11829</v>
      </c>
      <c r="G66" s="613">
        <f>(G42-G43+G60-G61+G62-G63+G64-G65)</f>
        <v>9379</v>
      </c>
      <c r="H66" s="613">
        <f>(H42-H43+H60-H61+H62-H63+H64-H65)</f>
        <v>285</v>
      </c>
    </row>
    <row r="67" spans="2:8" ht="34.5" customHeight="1">
      <c r="B67" s="256"/>
      <c r="C67" s="257" t="s">
        <v>289</v>
      </c>
      <c r="D67" s="265">
        <v>1055</v>
      </c>
      <c r="E67" s="613"/>
      <c r="F67" s="613"/>
      <c r="G67" s="613"/>
      <c r="H67" s="608"/>
    </row>
    <row r="68" spans="2:8" ht="34.5" customHeight="1">
      <c r="B68" s="256" t="s">
        <v>290</v>
      </c>
      <c r="C68" s="257" t="s">
        <v>291</v>
      </c>
      <c r="D68" s="265">
        <v>1056</v>
      </c>
      <c r="E68" s="613"/>
      <c r="F68" s="613"/>
      <c r="G68" s="613"/>
      <c r="H68" s="608"/>
    </row>
    <row r="69" spans="2:8" ht="34.5" customHeight="1">
      <c r="B69" s="256" t="s">
        <v>292</v>
      </c>
      <c r="C69" s="257" t="s">
        <v>293</v>
      </c>
      <c r="D69" s="265">
        <v>1057</v>
      </c>
      <c r="E69" s="613"/>
      <c r="F69" s="613"/>
      <c r="G69" s="613"/>
      <c r="H69" s="608"/>
    </row>
    <row r="70" spans="2:8" ht="34.5" customHeight="1">
      <c r="B70" s="270"/>
      <c r="C70" s="271" t="s">
        <v>294</v>
      </c>
      <c r="D70" s="266">
        <v>1058</v>
      </c>
      <c r="E70" s="613">
        <f>(E66-E67+E68-E69)</f>
        <v>25296</v>
      </c>
      <c r="F70" s="613">
        <f>(F66-F67+F68-F69)</f>
        <v>11829</v>
      </c>
      <c r="G70" s="613">
        <f>(G66-G67+G68-G69)</f>
        <v>9379</v>
      </c>
      <c r="H70" s="613">
        <f>(H66-H67+H68-H69)</f>
        <v>285</v>
      </c>
    </row>
    <row r="71" spans="2:8" ht="34.5" customHeight="1">
      <c r="B71" s="272"/>
      <c r="C71" s="273" t="s">
        <v>295</v>
      </c>
      <c r="D71" s="266">
        <v>1059</v>
      </c>
      <c r="E71" s="613"/>
      <c r="F71" s="613"/>
      <c r="G71" s="613"/>
      <c r="H71" s="608"/>
    </row>
    <row r="72" spans="2:8" ht="34.5" customHeight="1">
      <c r="B72" s="256"/>
      <c r="C72" s="274" t="s">
        <v>296</v>
      </c>
      <c r="D72" s="265"/>
      <c r="E72" s="613"/>
      <c r="F72" s="613"/>
      <c r="G72" s="613"/>
      <c r="H72" s="608"/>
    </row>
    <row r="73" spans="2:8" ht="34.5" customHeight="1">
      <c r="B73" s="256">
        <v>721</v>
      </c>
      <c r="C73" s="274" t="s">
        <v>297</v>
      </c>
      <c r="D73" s="265">
        <v>1060</v>
      </c>
      <c r="E73" s="613"/>
      <c r="F73" s="613"/>
      <c r="G73" s="613"/>
      <c r="H73" s="608"/>
    </row>
    <row r="74" spans="2:8" ht="34.5" customHeight="1">
      <c r="B74" s="256" t="s">
        <v>298</v>
      </c>
      <c r="C74" s="274" t="s">
        <v>299</v>
      </c>
      <c r="D74" s="265">
        <v>1061</v>
      </c>
      <c r="E74" s="613"/>
      <c r="F74" s="613"/>
      <c r="G74" s="613"/>
      <c r="H74" s="608"/>
    </row>
    <row r="75" spans="2:8" ht="34.5" customHeight="1">
      <c r="B75" s="256" t="s">
        <v>298</v>
      </c>
      <c r="C75" s="274" t="s">
        <v>300</v>
      </c>
      <c r="D75" s="265">
        <v>1062</v>
      </c>
      <c r="E75" s="613"/>
      <c r="F75" s="613"/>
      <c r="G75" s="613"/>
      <c r="H75" s="608"/>
    </row>
    <row r="76" spans="2:8" ht="34.5" customHeight="1">
      <c r="B76" s="256">
        <v>723</v>
      </c>
      <c r="C76" s="274" t="s">
        <v>301</v>
      </c>
      <c r="D76" s="265">
        <v>1063</v>
      </c>
      <c r="E76" s="613"/>
      <c r="F76" s="613"/>
      <c r="G76" s="613"/>
      <c r="H76" s="608"/>
    </row>
    <row r="77" spans="2:8" ht="34.5" customHeight="1">
      <c r="B77" s="270"/>
      <c r="C77" s="273" t="s">
        <v>621</v>
      </c>
      <c r="D77" s="266">
        <v>1064</v>
      </c>
      <c r="E77" s="613">
        <f>(E70-E71-E73-E74+E75-E76)</f>
        <v>25296</v>
      </c>
      <c r="F77" s="630">
        <f>(F70-F71-F73-F74+F75-F76)</f>
        <v>11829</v>
      </c>
      <c r="G77" s="630">
        <f>(G70-G71-G73-G74+G75-G76)</f>
        <v>9379</v>
      </c>
      <c r="H77" s="630">
        <f>(H70-H71-H73-H74+H75-H76)</f>
        <v>285</v>
      </c>
    </row>
    <row r="78" spans="2:8" ht="34.5" customHeight="1">
      <c r="B78" s="272"/>
      <c r="C78" s="273" t="s">
        <v>622</v>
      </c>
      <c r="D78" s="266">
        <v>1065</v>
      </c>
      <c r="E78" s="613"/>
      <c r="F78" s="613"/>
      <c r="G78" s="613"/>
      <c r="H78" s="608"/>
    </row>
    <row r="79" spans="2:8" ht="34.5" customHeight="1">
      <c r="B79" s="275"/>
      <c r="C79" s="274" t="s">
        <v>302</v>
      </c>
      <c r="D79" s="265">
        <v>1066</v>
      </c>
      <c r="E79" s="613"/>
      <c r="F79" s="613"/>
      <c r="G79" s="613"/>
      <c r="H79" s="608"/>
    </row>
    <row r="80" spans="2:8" ht="34.5" customHeight="1">
      <c r="B80" s="275"/>
      <c r="C80" s="274" t="s">
        <v>303</v>
      </c>
      <c r="D80" s="265">
        <v>1067</v>
      </c>
      <c r="E80" s="613"/>
      <c r="F80" s="613"/>
      <c r="G80" s="613"/>
      <c r="H80" s="608"/>
    </row>
    <row r="81" spans="2:8" ht="34.5" customHeight="1">
      <c r="B81" s="275"/>
      <c r="C81" s="274" t="s">
        <v>623</v>
      </c>
      <c r="D81" s="265">
        <v>1068</v>
      </c>
      <c r="E81" s="607"/>
      <c r="F81" s="613"/>
      <c r="G81" s="614"/>
      <c r="H81" s="608"/>
    </row>
    <row r="82" spans="2:8" ht="34.5" customHeight="1">
      <c r="B82" s="275"/>
      <c r="C82" s="274" t="s">
        <v>624</v>
      </c>
      <c r="D82" s="265">
        <v>1069</v>
      </c>
      <c r="E82" s="615"/>
      <c r="F82" s="616"/>
      <c r="G82" s="617"/>
      <c r="H82" s="618"/>
    </row>
    <row r="83" spans="2:8" ht="34.5" customHeight="1">
      <c r="B83" s="275"/>
      <c r="C83" s="274" t="s">
        <v>625</v>
      </c>
      <c r="D83" s="265"/>
      <c r="E83" s="619"/>
      <c r="F83" s="620"/>
      <c r="G83" s="621"/>
      <c r="H83" s="608"/>
    </row>
    <row r="84" spans="2:8" ht="34.5" customHeight="1">
      <c r="B84" s="259"/>
      <c r="C84" s="258" t="s">
        <v>100</v>
      </c>
      <c r="D84" s="265">
        <v>1070</v>
      </c>
      <c r="E84" s="622"/>
      <c r="F84" s="622"/>
      <c r="G84" s="623"/>
      <c r="H84" s="624"/>
    </row>
    <row r="85" spans="2:8" ht="34.5" customHeight="1" thickBot="1">
      <c r="B85" s="260"/>
      <c r="C85" s="261" t="s">
        <v>304</v>
      </c>
      <c r="D85" s="267">
        <v>1071</v>
      </c>
      <c r="E85" s="625"/>
      <c r="F85" s="626"/>
      <c r="G85" s="625"/>
      <c r="H85" s="627"/>
    </row>
    <row r="86" spans="4:8" ht="33.75" customHeight="1">
      <c r="D86" s="657" t="s">
        <v>885</v>
      </c>
      <c r="E86" s="628">
        <f>(E13+E20+E27+E28+E32+E33+E34+E44+E62+E64)</f>
        <v>149902</v>
      </c>
      <c r="F86" s="628">
        <f>(F13+F20+F27+F28+F32+F33+F34+F44+F62+F64)</f>
        <v>172051</v>
      </c>
      <c r="G86" s="628">
        <f>(G13+G20+G27+G28+G32+G33+G34+G44+G62+G64)</f>
        <v>186507</v>
      </c>
      <c r="H86" s="628">
        <f>(H13+H20+H27+H28+H32+H33+H34+H44+H62+H64)</f>
        <v>272508</v>
      </c>
    </row>
    <row r="87" spans="4:8" ht="27" customHeight="1">
      <c r="D87" s="629" t="s">
        <v>886</v>
      </c>
      <c r="E87" s="628">
        <f>(E31+E35+E36+E37+E38+E39+E40+E41+E52+E63+E65)</f>
        <v>124606</v>
      </c>
      <c r="F87" s="628">
        <f>(F31+F35+F36+F37+F38+F39+F40+F41+F52+F63+F65)</f>
        <v>160222</v>
      </c>
      <c r="G87" s="628">
        <f>(G31+G35+G36+G37+G38+G39+G40+G41+G52+G63+G65)</f>
        <v>177128</v>
      </c>
      <c r="H87" s="628">
        <f>(H31+H35+H36+H37+H38+H39+H40+H41+H52+H63+H65)</f>
        <v>272223</v>
      </c>
    </row>
  </sheetData>
  <sheetProtection/>
  <mergeCells count="5">
    <mergeCell ref="B8:B9"/>
    <mergeCell ref="C8:C9"/>
    <mergeCell ref="D8:D9"/>
    <mergeCell ref="E8:H8"/>
    <mergeCell ref="B4:H4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portrait" paperSize="8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G58"/>
  <sheetViews>
    <sheetView showGridLines="0" zoomScale="75" zoomScaleNormal="75" zoomScalePageLayoutView="0" workbookViewId="0" topLeftCell="A1">
      <selection activeCell="G52" sqref="G52"/>
    </sheetView>
  </sheetViews>
  <sheetFormatPr defaultColWidth="9.140625" defaultRowHeight="12.75"/>
  <cols>
    <col min="1" max="1" width="9.140625" style="14" customWidth="1"/>
    <col min="2" max="2" width="74.7109375" style="14" customWidth="1"/>
    <col min="3" max="3" width="14.8515625" style="88" customWidth="1"/>
    <col min="4" max="7" width="25.28125" style="14" customWidth="1"/>
    <col min="8" max="16384" width="9.140625" style="14" customWidth="1"/>
  </cols>
  <sheetData>
    <row r="2" ht="15.75">
      <c r="G2" s="75"/>
    </row>
    <row r="3" ht="24.75" customHeight="1">
      <c r="G3" s="75" t="s">
        <v>753</v>
      </c>
    </row>
    <row r="4" spans="2:7" s="72" customFormat="1" ht="24.75" customHeight="1">
      <c r="B4" s="754" t="s">
        <v>51</v>
      </c>
      <c r="C4" s="754"/>
      <c r="D4" s="754"/>
      <c r="E4" s="754"/>
      <c r="F4" s="754"/>
      <c r="G4" s="754"/>
    </row>
    <row r="5" spans="2:7" s="72" customFormat="1" ht="24.75" customHeight="1">
      <c r="B5" s="754" t="s">
        <v>793</v>
      </c>
      <c r="C5" s="754"/>
      <c r="D5" s="754"/>
      <c r="E5" s="754"/>
      <c r="F5" s="754"/>
      <c r="G5" s="754"/>
    </row>
    <row r="6" ht="18.75" customHeight="1" thickBot="1">
      <c r="G6" s="75" t="s">
        <v>658</v>
      </c>
    </row>
    <row r="7" spans="2:7" ht="30" customHeight="1">
      <c r="B7" s="755" t="s">
        <v>99</v>
      </c>
      <c r="C7" s="757" t="s">
        <v>48</v>
      </c>
      <c r="D7" s="759" t="s">
        <v>80</v>
      </c>
      <c r="E7" s="759"/>
      <c r="F7" s="759"/>
      <c r="G7" s="760"/>
    </row>
    <row r="8" spans="2:7" ht="69" customHeight="1" thickBot="1">
      <c r="B8" s="756"/>
      <c r="C8" s="758"/>
      <c r="D8" s="242" t="s">
        <v>791</v>
      </c>
      <c r="E8" s="242" t="s">
        <v>788</v>
      </c>
      <c r="F8" s="242" t="s">
        <v>792</v>
      </c>
      <c r="G8" s="243" t="s">
        <v>790</v>
      </c>
    </row>
    <row r="9" spans="2:7" ht="30" customHeight="1">
      <c r="B9" s="241" t="s">
        <v>206</v>
      </c>
      <c r="C9" s="244"/>
      <c r="D9" s="470"/>
      <c r="E9" s="470"/>
      <c r="F9" s="470"/>
      <c r="G9" s="478"/>
    </row>
    <row r="10" spans="2:7" ht="33.75" customHeight="1">
      <c r="B10" s="238" t="s">
        <v>207</v>
      </c>
      <c r="C10" s="245">
        <v>3001</v>
      </c>
      <c r="D10" s="430">
        <f>SUM(D11:D13)</f>
        <v>169510</v>
      </c>
      <c r="E10" s="430">
        <f>SUM(E11:E13)</f>
        <v>224836</v>
      </c>
      <c r="F10" s="430">
        <f>SUM(F11:F13)</f>
        <v>244665</v>
      </c>
      <c r="G10" s="430">
        <f>SUM(G11:G13)</f>
        <v>279779</v>
      </c>
    </row>
    <row r="11" spans="2:7" ht="30" customHeight="1">
      <c r="B11" s="239" t="s">
        <v>52</v>
      </c>
      <c r="C11" s="245">
        <v>3002</v>
      </c>
      <c r="D11" s="541">
        <v>129312</v>
      </c>
      <c r="E11" s="480">
        <v>183649</v>
      </c>
      <c r="F11" s="430">
        <v>202489</v>
      </c>
      <c r="G11" s="432">
        <v>236614</v>
      </c>
    </row>
    <row r="12" spans="2:7" ht="30" customHeight="1">
      <c r="B12" s="239" t="s">
        <v>53</v>
      </c>
      <c r="C12" s="245">
        <v>3003</v>
      </c>
      <c r="D12" s="470">
        <v>900</v>
      </c>
      <c r="E12" s="430">
        <v>1800</v>
      </c>
      <c r="F12" s="430">
        <v>2700</v>
      </c>
      <c r="G12" s="432">
        <v>3600</v>
      </c>
    </row>
    <row r="13" spans="2:7" ht="30" customHeight="1">
      <c r="B13" s="239" t="s">
        <v>54</v>
      </c>
      <c r="C13" s="245">
        <v>3004</v>
      </c>
      <c r="D13" s="430">
        <v>39298</v>
      </c>
      <c r="E13" s="430">
        <v>39387</v>
      </c>
      <c r="F13" s="430">
        <v>39476</v>
      </c>
      <c r="G13" s="432">
        <v>39565</v>
      </c>
    </row>
    <row r="14" spans="2:7" ht="30" customHeight="1">
      <c r="B14" s="238" t="s">
        <v>208</v>
      </c>
      <c r="C14" s="245">
        <v>3005</v>
      </c>
      <c r="D14" s="430">
        <f>SUM(D15:D19)</f>
        <v>169350</v>
      </c>
      <c r="E14" s="430">
        <f>SUM(E15:E19)</f>
        <v>221676</v>
      </c>
      <c r="F14" s="430">
        <f>SUM(F15:F19)</f>
        <v>241505</v>
      </c>
      <c r="G14" s="430">
        <f>SUM(G15:G19)</f>
        <v>276619</v>
      </c>
    </row>
    <row r="15" spans="2:7" ht="30" customHeight="1">
      <c r="B15" s="239" t="s">
        <v>55</v>
      </c>
      <c r="C15" s="245">
        <v>3006</v>
      </c>
      <c r="D15" s="430">
        <v>158618</v>
      </c>
      <c r="E15" s="430">
        <v>202122</v>
      </c>
      <c r="F15" s="430">
        <v>215548</v>
      </c>
      <c r="G15" s="432">
        <v>244683</v>
      </c>
    </row>
    <row r="16" spans="2:7" ht="27" customHeight="1">
      <c r="B16" s="239" t="s">
        <v>209</v>
      </c>
      <c r="C16" s="245">
        <v>3007</v>
      </c>
      <c r="D16" s="430">
        <v>6313</v>
      </c>
      <c r="E16" s="430">
        <v>12486</v>
      </c>
      <c r="F16" s="430">
        <v>17787</v>
      </c>
      <c r="G16" s="432">
        <v>22460</v>
      </c>
    </row>
    <row r="17" spans="2:7" ht="30" customHeight="1">
      <c r="B17" s="239" t="s">
        <v>56</v>
      </c>
      <c r="C17" s="245">
        <v>3008</v>
      </c>
      <c r="D17" s="430">
        <v>500</v>
      </c>
      <c r="E17" s="430">
        <v>1000</v>
      </c>
      <c r="F17" s="430">
        <v>1500</v>
      </c>
      <c r="G17" s="432">
        <v>2000</v>
      </c>
    </row>
    <row r="18" spans="2:7" ht="30" customHeight="1">
      <c r="B18" s="239" t="s">
        <v>57</v>
      </c>
      <c r="C18" s="245">
        <v>3009</v>
      </c>
      <c r="D18" s="430"/>
      <c r="E18" s="430"/>
      <c r="F18" s="430"/>
      <c r="G18" s="432"/>
    </row>
    <row r="19" spans="2:7" ht="30" customHeight="1">
      <c r="B19" s="239" t="s">
        <v>210</v>
      </c>
      <c r="C19" s="245">
        <v>3010</v>
      </c>
      <c r="D19" s="430">
        <v>3919</v>
      </c>
      <c r="E19" s="430">
        <v>6068</v>
      </c>
      <c r="F19" s="430">
        <v>6670</v>
      </c>
      <c r="G19" s="432">
        <v>7476</v>
      </c>
    </row>
    <row r="20" spans="2:7" ht="30" customHeight="1">
      <c r="B20" s="238" t="s">
        <v>211</v>
      </c>
      <c r="C20" s="245">
        <v>3011</v>
      </c>
      <c r="D20" s="430">
        <f>(D10-D14)</f>
        <v>160</v>
      </c>
      <c r="E20" s="430">
        <f>(E10-E14)</f>
        <v>3160</v>
      </c>
      <c r="F20" s="430">
        <f>(F10-F14)</f>
        <v>3160</v>
      </c>
      <c r="G20" s="430">
        <f>(G10-G14)</f>
        <v>3160</v>
      </c>
    </row>
    <row r="21" spans="2:7" ht="30" customHeight="1">
      <c r="B21" s="238" t="s">
        <v>212</v>
      </c>
      <c r="C21" s="245">
        <v>3012</v>
      </c>
      <c r="D21" s="471"/>
      <c r="E21" s="471"/>
      <c r="F21" s="471"/>
      <c r="G21" s="495"/>
    </row>
    <row r="22" spans="2:7" ht="30" customHeight="1">
      <c r="B22" s="238" t="s">
        <v>32</v>
      </c>
      <c r="C22" s="245"/>
      <c r="D22" s="430"/>
      <c r="E22" s="430"/>
      <c r="F22" s="430"/>
      <c r="G22" s="432"/>
    </row>
    <row r="23" spans="2:7" ht="30" customHeight="1">
      <c r="B23" s="238" t="s">
        <v>213</v>
      </c>
      <c r="C23" s="245">
        <v>3013</v>
      </c>
      <c r="D23" s="430">
        <f>SUM(D24:D28)</f>
        <v>0</v>
      </c>
      <c r="E23" s="430">
        <f>SUM(E24:E28)</f>
        <v>0</v>
      </c>
      <c r="F23" s="430">
        <f>SUM(F24:F28)</f>
        <v>0</v>
      </c>
      <c r="G23" s="430">
        <f>SUM(G24:G28)</f>
        <v>0</v>
      </c>
    </row>
    <row r="24" spans="2:7" ht="30" customHeight="1">
      <c r="B24" s="239" t="s">
        <v>33</v>
      </c>
      <c r="C24" s="245">
        <v>3014</v>
      </c>
      <c r="D24" s="470"/>
      <c r="E24" s="470"/>
      <c r="F24" s="470"/>
      <c r="G24" s="478"/>
    </row>
    <row r="25" spans="2:7" ht="30" customHeight="1">
      <c r="B25" s="239" t="s">
        <v>214</v>
      </c>
      <c r="C25" s="245">
        <v>3015</v>
      </c>
      <c r="D25" s="430"/>
      <c r="E25" s="430"/>
      <c r="F25" s="430"/>
      <c r="G25" s="432"/>
    </row>
    <row r="26" spans="2:7" ht="36" customHeight="1">
      <c r="B26" s="239" t="s">
        <v>34</v>
      </c>
      <c r="C26" s="245">
        <v>3016</v>
      </c>
      <c r="D26" s="430"/>
      <c r="E26" s="430"/>
      <c r="F26" s="430"/>
      <c r="G26" s="432"/>
    </row>
    <row r="27" spans="2:7" ht="30" customHeight="1">
      <c r="B27" s="239" t="s">
        <v>35</v>
      </c>
      <c r="C27" s="245">
        <v>3017</v>
      </c>
      <c r="D27" s="430"/>
      <c r="E27" s="430"/>
      <c r="F27" s="430"/>
      <c r="G27" s="432"/>
    </row>
    <row r="28" spans="2:7" ht="33.75" customHeight="1">
      <c r="B28" s="239" t="s">
        <v>36</v>
      </c>
      <c r="C28" s="245">
        <v>3018</v>
      </c>
      <c r="D28" s="430"/>
      <c r="E28" s="430"/>
      <c r="F28" s="430"/>
      <c r="G28" s="432"/>
    </row>
    <row r="29" spans="2:7" ht="33.75" customHeight="1">
      <c r="B29" s="238" t="s">
        <v>215</v>
      </c>
      <c r="C29" s="245">
        <v>3019</v>
      </c>
      <c r="D29" s="430">
        <f>SUM(D30:D32)</f>
        <v>160</v>
      </c>
      <c r="E29" s="430">
        <f>SUM(E30:E32)</f>
        <v>3160</v>
      </c>
      <c r="F29" s="430">
        <f>SUM(F30:F32)</f>
        <v>3160</v>
      </c>
      <c r="G29" s="430">
        <f>SUM(G30:G32)</f>
        <v>3160</v>
      </c>
    </row>
    <row r="30" spans="2:7" ht="30" customHeight="1">
      <c r="B30" s="239" t="s">
        <v>37</v>
      </c>
      <c r="C30" s="245">
        <v>3020</v>
      </c>
      <c r="D30" s="430"/>
      <c r="E30" s="430"/>
      <c r="F30" s="430"/>
      <c r="G30" s="432"/>
    </row>
    <row r="31" spans="2:7" ht="30" customHeight="1">
      <c r="B31" s="239" t="s">
        <v>216</v>
      </c>
      <c r="C31" s="245">
        <v>3021</v>
      </c>
      <c r="D31" s="430">
        <v>160</v>
      </c>
      <c r="E31" s="430">
        <v>3160</v>
      </c>
      <c r="F31" s="430">
        <v>3160</v>
      </c>
      <c r="G31" s="432">
        <v>3160</v>
      </c>
    </row>
    <row r="32" spans="2:7" ht="33.75" customHeight="1">
      <c r="B32" s="239" t="s">
        <v>38</v>
      </c>
      <c r="C32" s="245">
        <v>3022</v>
      </c>
      <c r="D32" s="430"/>
      <c r="E32" s="430"/>
      <c r="F32" s="430"/>
      <c r="G32" s="432"/>
    </row>
    <row r="33" spans="2:7" ht="30" customHeight="1">
      <c r="B33" s="238" t="s">
        <v>217</v>
      </c>
      <c r="C33" s="245">
        <v>3023</v>
      </c>
      <c r="D33" s="430"/>
      <c r="E33" s="430"/>
      <c r="F33" s="430"/>
      <c r="G33" s="432"/>
    </row>
    <row r="34" spans="2:7" ht="30" customHeight="1">
      <c r="B34" s="238" t="s">
        <v>218</v>
      </c>
      <c r="C34" s="245">
        <v>3024</v>
      </c>
      <c r="D34" s="471">
        <f>(D29-D23)</f>
        <v>160</v>
      </c>
      <c r="E34" s="471">
        <f>(E29-E23)</f>
        <v>3160</v>
      </c>
      <c r="F34" s="471">
        <f>(F29-F23)</f>
        <v>3160</v>
      </c>
      <c r="G34" s="471">
        <f>(G29-G23)</f>
        <v>3160</v>
      </c>
    </row>
    <row r="35" spans="2:7" ht="30" customHeight="1">
      <c r="B35" s="238" t="s">
        <v>39</v>
      </c>
      <c r="C35" s="245"/>
      <c r="D35" s="430"/>
      <c r="E35" s="430"/>
      <c r="F35" s="430"/>
      <c r="G35" s="432"/>
    </row>
    <row r="36" spans="2:7" ht="30" customHeight="1">
      <c r="B36" s="238" t="s">
        <v>219</v>
      </c>
      <c r="C36" s="245">
        <v>3025</v>
      </c>
      <c r="D36" s="430">
        <f>SUM(D37:D41)</f>
        <v>0</v>
      </c>
      <c r="E36" s="430">
        <f>SUM(E37:E41)</f>
        <v>0</v>
      </c>
      <c r="F36" s="430">
        <f>SUM(F37:F41)</f>
        <v>0</v>
      </c>
      <c r="G36" s="430">
        <f>SUM(G37:G41)</f>
        <v>0</v>
      </c>
    </row>
    <row r="37" spans="2:7" ht="30" customHeight="1">
      <c r="B37" s="239" t="s">
        <v>40</v>
      </c>
      <c r="C37" s="245">
        <v>3026</v>
      </c>
      <c r="D37" s="470"/>
      <c r="E37" s="470"/>
      <c r="F37" s="470"/>
      <c r="G37" s="478"/>
    </row>
    <row r="38" spans="2:7" ht="30" customHeight="1">
      <c r="B38" s="239" t="s">
        <v>135</v>
      </c>
      <c r="C38" s="245">
        <v>3027</v>
      </c>
      <c r="D38" s="430"/>
      <c r="E38" s="430"/>
      <c r="F38" s="430"/>
      <c r="G38" s="432"/>
    </row>
    <row r="39" spans="2:7" ht="30" customHeight="1">
      <c r="B39" s="239" t="s">
        <v>136</v>
      </c>
      <c r="C39" s="245">
        <v>3028</v>
      </c>
      <c r="D39" s="430"/>
      <c r="E39" s="430"/>
      <c r="F39" s="430"/>
      <c r="G39" s="432"/>
    </row>
    <row r="40" spans="2:7" ht="30" customHeight="1">
      <c r="B40" s="239" t="s">
        <v>137</v>
      </c>
      <c r="C40" s="245">
        <v>3029</v>
      </c>
      <c r="D40" s="430"/>
      <c r="E40" s="430"/>
      <c r="F40" s="430"/>
      <c r="G40" s="432"/>
    </row>
    <row r="41" spans="2:7" ht="33" customHeight="1">
      <c r="B41" s="239" t="s">
        <v>138</v>
      </c>
      <c r="C41" s="245">
        <v>3030</v>
      </c>
      <c r="D41" s="430"/>
      <c r="E41" s="430"/>
      <c r="F41" s="430"/>
      <c r="G41" s="432"/>
    </row>
    <row r="42" spans="2:7" ht="30" customHeight="1">
      <c r="B42" s="238" t="s">
        <v>220</v>
      </c>
      <c r="C42" s="245">
        <v>3031</v>
      </c>
      <c r="D42" s="430">
        <f>SUM(D43:D48)</f>
        <v>0</v>
      </c>
      <c r="E42" s="430">
        <f>SUM(E43:E48)</f>
        <v>0</v>
      </c>
      <c r="F42" s="430">
        <f>SUM(F43:F48)</f>
        <v>0</v>
      </c>
      <c r="G42" s="430">
        <f>SUM(G43:G48)</f>
        <v>0</v>
      </c>
    </row>
    <row r="43" spans="2:7" ht="30" customHeight="1">
      <c r="B43" s="239" t="s">
        <v>41</v>
      </c>
      <c r="C43" s="245">
        <v>3032</v>
      </c>
      <c r="D43" s="430"/>
      <c r="E43" s="430"/>
      <c r="F43" s="430"/>
      <c r="G43" s="432"/>
    </row>
    <row r="44" spans="2:7" ht="30" customHeight="1">
      <c r="B44" s="239" t="s">
        <v>221</v>
      </c>
      <c r="C44" s="245">
        <v>3033</v>
      </c>
      <c r="D44" s="430"/>
      <c r="E44" s="430"/>
      <c r="F44" s="430"/>
      <c r="G44" s="432"/>
    </row>
    <row r="45" spans="2:7" ht="30" customHeight="1">
      <c r="B45" s="239" t="s">
        <v>222</v>
      </c>
      <c r="C45" s="245">
        <v>3034</v>
      </c>
      <c r="D45" s="430"/>
      <c r="E45" s="430"/>
      <c r="F45" s="430"/>
      <c r="G45" s="432"/>
    </row>
    <row r="46" spans="2:7" ht="30" customHeight="1">
      <c r="B46" s="239" t="s">
        <v>223</v>
      </c>
      <c r="C46" s="245">
        <v>3035</v>
      </c>
      <c r="D46" s="430"/>
      <c r="E46" s="430"/>
      <c r="F46" s="430"/>
      <c r="G46" s="432"/>
    </row>
    <row r="47" spans="2:7" ht="30" customHeight="1">
      <c r="B47" s="239" t="s">
        <v>224</v>
      </c>
      <c r="C47" s="245">
        <v>3036</v>
      </c>
      <c r="D47" s="430"/>
      <c r="E47" s="430"/>
      <c r="F47" s="430"/>
      <c r="G47" s="432"/>
    </row>
    <row r="48" spans="2:7" ht="30" customHeight="1">
      <c r="B48" s="239" t="s">
        <v>225</v>
      </c>
      <c r="C48" s="245">
        <v>3037</v>
      </c>
      <c r="D48" s="430"/>
      <c r="E48" s="430"/>
      <c r="F48" s="430"/>
      <c r="G48" s="432"/>
    </row>
    <row r="49" spans="2:7" ht="30" customHeight="1">
      <c r="B49" s="238" t="s">
        <v>226</v>
      </c>
      <c r="C49" s="245">
        <v>3038</v>
      </c>
      <c r="D49" s="430"/>
      <c r="E49" s="430"/>
      <c r="F49" s="430"/>
      <c r="G49" s="432"/>
    </row>
    <row r="50" spans="2:7" ht="30" customHeight="1">
      <c r="B50" s="238" t="s">
        <v>227</v>
      </c>
      <c r="C50" s="245">
        <v>3039</v>
      </c>
      <c r="D50" s="430"/>
      <c r="E50" s="430"/>
      <c r="F50" s="430"/>
      <c r="G50" s="432"/>
    </row>
    <row r="51" spans="2:7" ht="30" customHeight="1">
      <c r="B51" s="238" t="s">
        <v>613</v>
      </c>
      <c r="C51" s="245">
        <v>3040</v>
      </c>
      <c r="D51" s="430">
        <f>(D10+D23+D36)</f>
        <v>169510</v>
      </c>
      <c r="E51" s="430">
        <f>(E10+E23+E36)</f>
        <v>224836</v>
      </c>
      <c r="F51" s="430">
        <f>(F10+F23+F36)</f>
        <v>244665</v>
      </c>
      <c r="G51" s="430">
        <f>(G10+G23+G36)</f>
        <v>279779</v>
      </c>
    </row>
    <row r="52" spans="2:7" ht="30" customHeight="1">
      <c r="B52" s="238" t="s">
        <v>614</v>
      </c>
      <c r="C52" s="245">
        <v>3041</v>
      </c>
      <c r="D52" s="430">
        <f>(D14+D29+D42)</f>
        <v>169510</v>
      </c>
      <c r="E52" s="430">
        <f>(E14+E29+E42)</f>
        <v>224836</v>
      </c>
      <c r="F52" s="430">
        <f>(F14+F29+F42)</f>
        <v>244665</v>
      </c>
      <c r="G52" s="430">
        <f>(G14+G29+G42)</f>
        <v>279779</v>
      </c>
    </row>
    <row r="53" spans="2:7" ht="30" customHeight="1">
      <c r="B53" s="238" t="s">
        <v>615</v>
      </c>
      <c r="C53" s="245">
        <v>3042</v>
      </c>
      <c r="D53" s="430"/>
      <c r="E53" s="430"/>
      <c r="F53" s="430"/>
      <c r="G53" s="432"/>
    </row>
    <row r="54" spans="2:7" ht="30" customHeight="1">
      <c r="B54" s="238" t="s">
        <v>616</v>
      </c>
      <c r="C54" s="245">
        <v>3043</v>
      </c>
      <c r="D54" s="430"/>
      <c r="E54" s="430"/>
      <c r="F54" s="430"/>
      <c r="G54" s="432"/>
    </row>
    <row r="55" spans="2:7" ht="30" customHeight="1">
      <c r="B55" s="238" t="s">
        <v>228</v>
      </c>
      <c r="C55" s="245">
        <v>3044</v>
      </c>
      <c r="D55" s="430">
        <v>500</v>
      </c>
      <c r="E55" s="430">
        <v>500</v>
      </c>
      <c r="F55" s="430">
        <v>500</v>
      </c>
      <c r="G55" s="432">
        <v>500</v>
      </c>
    </row>
    <row r="56" spans="2:7" ht="30" customHeight="1">
      <c r="B56" s="238" t="s">
        <v>229</v>
      </c>
      <c r="C56" s="245">
        <v>3045</v>
      </c>
      <c r="D56" s="430"/>
      <c r="E56" s="430"/>
      <c r="F56" s="430"/>
      <c r="G56" s="432"/>
    </row>
    <row r="57" spans="2:7" ht="30" customHeight="1">
      <c r="B57" s="238" t="s">
        <v>139</v>
      </c>
      <c r="C57" s="245">
        <v>3046</v>
      </c>
      <c r="D57" s="430"/>
      <c r="E57" s="430"/>
      <c r="F57" s="430"/>
      <c r="G57" s="432"/>
    </row>
    <row r="58" spans="2:7" ht="30" customHeight="1" thickBot="1">
      <c r="B58" s="240" t="s">
        <v>617</v>
      </c>
      <c r="C58" s="246">
        <v>3047</v>
      </c>
      <c r="D58" s="433">
        <f>(D53-D54+D55+D56-D57)</f>
        <v>500</v>
      </c>
      <c r="E58" s="433">
        <f>(E53-E54+E55+E56-E57)</f>
        <v>500</v>
      </c>
      <c r="F58" s="433">
        <f>(F53-F54+F55+F56-F57)</f>
        <v>500</v>
      </c>
      <c r="G58" s="433">
        <f>(G53-G54+G55+G56-G57)</f>
        <v>500</v>
      </c>
    </row>
  </sheetData>
  <sheetProtection/>
  <mergeCells count="5">
    <mergeCell ref="B4:G4"/>
    <mergeCell ref="B5:G5"/>
    <mergeCell ref="B7:B8"/>
    <mergeCell ref="C7:C8"/>
    <mergeCell ref="D7:G7"/>
  </mergeCells>
  <printOptions/>
  <pageMargins left="0.7" right="0.7" top="0.75" bottom="0.75" header="0.3" footer="0.3"/>
  <pageSetup fitToHeight="1" fitToWidth="1" horizontalDpi="600" verticalDpi="600" orientation="portrait" paperSize="8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B1:J23"/>
  <sheetViews>
    <sheetView showGridLines="0" zoomScalePageLayoutView="0" workbookViewId="0" topLeftCell="A1">
      <selection activeCell="C20" sqref="C20:F20"/>
    </sheetView>
  </sheetViews>
  <sheetFormatPr defaultColWidth="9.140625" defaultRowHeight="12.75"/>
  <cols>
    <col min="1" max="1" width="6.7109375" style="14" customWidth="1"/>
    <col min="2" max="7" width="30.140625" style="14" customWidth="1"/>
    <col min="8" max="8" width="18.8515625" style="14" customWidth="1"/>
    <col min="9" max="9" width="15.57421875" style="14" customWidth="1"/>
    <col min="10" max="16384" width="9.140625" style="14" customWidth="1"/>
  </cols>
  <sheetData>
    <row r="1" spans="2:7" ht="15.75">
      <c r="B1" s="72"/>
      <c r="C1" s="72"/>
      <c r="D1" s="72"/>
      <c r="E1" s="72"/>
      <c r="F1" s="72"/>
      <c r="G1" s="75" t="s">
        <v>754</v>
      </c>
    </row>
    <row r="2" spans="2:6" ht="15.75">
      <c r="B2" s="72"/>
      <c r="C2" s="72"/>
      <c r="D2" s="72"/>
      <c r="E2" s="72"/>
      <c r="F2" s="72"/>
    </row>
    <row r="5" spans="2:9" ht="22.5" customHeight="1">
      <c r="B5" s="762" t="s">
        <v>564</v>
      </c>
      <c r="C5" s="762"/>
      <c r="D5" s="762"/>
      <c r="E5" s="762"/>
      <c r="F5" s="762"/>
      <c r="G5" s="762"/>
      <c r="H5" s="73"/>
      <c r="I5" s="73"/>
    </row>
    <row r="6" spans="7:9" ht="15.75">
      <c r="G6" s="74"/>
      <c r="H6" s="74"/>
      <c r="I6" s="74"/>
    </row>
    <row r="7" ht="16.5" thickBot="1">
      <c r="G7" s="75" t="s">
        <v>60</v>
      </c>
    </row>
    <row r="8" spans="2:10" s="76" customFormat="1" ht="18" customHeight="1">
      <c r="B8" s="763" t="s">
        <v>794</v>
      </c>
      <c r="C8" s="764"/>
      <c r="D8" s="764"/>
      <c r="E8" s="764"/>
      <c r="F8" s="764"/>
      <c r="G8" s="765"/>
      <c r="J8" s="77"/>
    </row>
    <row r="9" spans="2:7" s="76" customFormat="1" ht="21.75" customHeight="1" thickBot="1">
      <c r="B9" s="766"/>
      <c r="C9" s="767"/>
      <c r="D9" s="767"/>
      <c r="E9" s="767"/>
      <c r="F9" s="767"/>
      <c r="G9" s="768"/>
    </row>
    <row r="10" spans="2:7" s="76" customFormat="1" ht="54.75" customHeight="1">
      <c r="B10" s="233" t="s">
        <v>565</v>
      </c>
      <c r="C10" s="191" t="s">
        <v>24</v>
      </c>
      <c r="D10" s="191" t="s">
        <v>566</v>
      </c>
      <c r="E10" s="191" t="s">
        <v>734</v>
      </c>
      <c r="F10" s="191" t="s">
        <v>567</v>
      </c>
      <c r="G10" s="234" t="s">
        <v>568</v>
      </c>
    </row>
    <row r="11" spans="2:7" s="76" customFormat="1" ht="17.25" customHeight="1" thickBot="1">
      <c r="B11" s="235"/>
      <c r="C11" s="192">
        <v>1</v>
      </c>
      <c r="D11" s="192">
        <v>2</v>
      </c>
      <c r="E11" s="192">
        <v>3</v>
      </c>
      <c r="F11" s="192" t="s">
        <v>569</v>
      </c>
      <c r="G11" s="236">
        <v>5</v>
      </c>
    </row>
    <row r="12" spans="2:7" s="76" customFormat="1" ht="33" customHeight="1">
      <c r="B12" s="87" t="s">
        <v>570</v>
      </c>
      <c r="C12" s="470">
        <v>50000</v>
      </c>
      <c r="D12" s="470">
        <v>10791</v>
      </c>
      <c r="E12" s="470">
        <v>10791</v>
      </c>
      <c r="F12" s="542">
        <v>39209</v>
      </c>
      <c r="G12" s="543"/>
    </row>
    <row r="13" spans="2:7" s="76" customFormat="1" ht="33" customHeight="1">
      <c r="B13" s="394" t="s">
        <v>571</v>
      </c>
      <c r="C13" s="430"/>
      <c r="D13" s="430"/>
      <c r="E13" s="430"/>
      <c r="F13" s="430"/>
      <c r="G13" s="540"/>
    </row>
    <row r="14" spans="2:7" s="76" customFormat="1" ht="33" customHeight="1" thickBot="1">
      <c r="B14" s="393" t="s">
        <v>21</v>
      </c>
      <c r="C14" s="433">
        <v>50000</v>
      </c>
      <c r="D14" s="433">
        <v>10791</v>
      </c>
      <c r="E14" s="433">
        <v>10791</v>
      </c>
      <c r="F14" s="433">
        <v>39209</v>
      </c>
      <c r="G14" s="492"/>
    </row>
    <row r="15" spans="2:7" s="76" customFormat="1" ht="42.75" customHeight="1" thickBot="1">
      <c r="B15" s="78"/>
      <c r="C15" s="79"/>
      <c r="D15" s="80"/>
      <c r="E15" s="81"/>
      <c r="F15" s="82" t="s">
        <v>60</v>
      </c>
      <c r="G15" s="82"/>
    </row>
    <row r="16" spans="2:8" s="76" customFormat="1" ht="33" customHeight="1">
      <c r="B16" s="769" t="s">
        <v>795</v>
      </c>
      <c r="C16" s="770"/>
      <c r="D16" s="770"/>
      <c r="E16" s="770"/>
      <c r="F16" s="732"/>
      <c r="G16" s="83"/>
      <c r="H16" s="84"/>
    </row>
    <row r="17" spans="2:7" s="76" customFormat="1" ht="19.5" thickBot="1">
      <c r="B17" s="237"/>
      <c r="C17" s="192" t="s">
        <v>572</v>
      </c>
      <c r="D17" s="192" t="s">
        <v>573</v>
      </c>
      <c r="E17" s="192" t="s">
        <v>574</v>
      </c>
      <c r="F17" s="193" t="s">
        <v>575</v>
      </c>
      <c r="G17" s="85"/>
    </row>
    <row r="18" spans="2:7" s="76" customFormat="1" ht="33" customHeight="1">
      <c r="B18" s="87" t="s">
        <v>570</v>
      </c>
      <c r="C18" s="542">
        <v>39209</v>
      </c>
      <c r="D18" s="542">
        <v>39209</v>
      </c>
      <c r="E18" s="542">
        <v>39209</v>
      </c>
      <c r="F18" s="542">
        <v>39209</v>
      </c>
      <c r="G18" s="27"/>
    </row>
    <row r="19" spans="2:8" ht="33" customHeight="1">
      <c r="B19" s="392" t="s">
        <v>571</v>
      </c>
      <c r="C19" s="430"/>
      <c r="D19" s="430"/>
      <c r="E19" s="471"/>
      <c r="F19" s="432"/>
      <c r="G19" s="27"/>
      <c r="H19" s="27"/>
    </row>
    <row r="20" spans="2:8" ht="33" customHeight="1" thickBot="1">
      <c r="B20" s="393" t="s">
        <v>21</v>
      </c>
      <c r="C20" s="433">
        <v>39209</v>
      </c>
      <c r="D20" s="433">
        <v>39209</v>
      </c>
      <c r="E20" s="433">
        <v>39209</v>
      </c>
      <c r="F20" s="433">
        <v>39209</v>
      </c>
      <c r="G20" s="27"/>
      <c r="H20" s="27"/>
    </row>
    <row r="21" ht="33" customHeight="1">
      <c r="G21" s="75"/>
    </row>
    <row r="22" spans="2:7" ht="18.75" customHeight="1">
      <c r="B22" s="761" t="s">
        <v>576</v>
      </c>
      <c r="C22" s="761"/>
      <c r="D22" s="761"/>
      <c r="E22" s="761"/>
      <c r="F22" s="761"/>
      <c r="G22" s="761"/>
    </row>
    <row r="23" ht="18.75" customHeight="1">
      <c r="B23" s="86"/>
    </row>
  </sheetData>
  <sheetProtection/>
  <mergeCells count="4">
    <mergeCell ref="B22:G22"/>
    <mergeCell ref="B5:G5"/>
    <mergeCell ref="B8:G9"/>
    <mergeCell ref="B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95"/>
  <sheetViews>
    <sheetView showGridLines="0" zoomScale="85" zoomScaleNormal="85" zoomScalePageLayoutView="0" workbookViewId="0" topLeftCell="A1">
      <selection activeCell="I40" sqref="I40"/>
    </sheetView>
  </sheetViews>
  <sheetFormatPr defaultColWidth="9.140625" defaultRowHeight="12.75"/>
  <cols>
    <col min="1" max="1" width="9.140625" style="15" customWidth="1"/>
    <col min="2" max="2" width="6.140625" style="15" customWidth="1"/>
    <col min="3" max="3" width="78.57421875" style="15" customWidth="1"/>
    <col min="4" max="9" width="21.7109375" style="15" customWidth="1"/>
    <col min="10" max="10" width="12.28125" style="15" customWidth="1"/>
    <col min="11" max="11" width="13.421875" style="15" customWidth="1"/>
    <col min="12" max="12" width="11.28125" style="15" customWidth="1"/>
    <col min="13" max="13" width="12.421875" style="15" customWidth="1"/>
    <col min="14" max="14" width="14.421875" style="15" customWidth="1"/>
    <col min="15" max="15" width="15.140625" style="15" customWidth="1"/>
    <col min="16" max="16" width="11.28125" style="15" customWidth="1"/>
    <col min="17" max="17" width="13.140625" style="15" customWidth="1"/>
    <col min="18" max="18" width="13.00390625" style="15" customWidth="1"/>
    <col min="19" max="19" width="14.140625" style="15" customWidth="1"/>
    <col min="20" max="20" width="26.57421875" style="15" customWidth="1"/>
    <col min="21" max="16384" width="9.140625" style="15" customWidth="1"/>
  </cols>
  <sheetData>
    <row r="2" ht="15.75">
      <c r="I2" s="225" t="s">
        <v>755</v>
      </c>
    </row>
    <row r="4" spans="2:9" ht="18.75">
      <c r="B4" s="783" t="s">
        <v>59</v>
      </c>
      <c r="C4" s="783"/>
      <c r="D4" s="783"/>
      <c r="E4" s="783"/>
      <c r="F4" s="783"/>
      <c r="G4" s="783"/>
      <c r="H4" s="783"/>
      <c r="I4" s="783"/>
    </row>
    <row r="5" spans="3:9" ht="16.5" thickBot="1">
      <c r="C5" s="226"/>
      <c r="D5" s="226"/>
      <c r="E5" s="226"/>
      <c r="F5" s="226"/>
      <c r="G5" s="226"/>
      <c r="H5" s="226"/>
      <c r="I5" s="225" t="s">
        <v>60</v>
      </c>
    </row>
    <row r="6" spans="2:23" ht="25.5" customHeight="1">
      <c r="B6" s="786" t="s">
        <v>612</v>
      </c>
      <c r="C6" s="774" t="s">
        <v>62</v>
      </c>
      <c r="D6" s="781" t="s">
        <v>796</v>
      </c>
      <c r="E6" s="784" t="s">
        <v>797</v>
      </c>
      <c r="F6" s="771" t="s">
        <v>787</v>
      </c>
      <c r="G6" s="771" t="s">
        <v>788</v>
      </c>
      <c r="H6" s="771" t="s">
        <v>789</v>
      </c>
      <c r="I6" s="777" t="s">
        <v>790</v>
      </c>
      <c r="J6" s="776"/>
      <c r="K6" s="773"/>
      <c r="L6" s="776"/>
      <c r="M6" s="773"/>
      <c r="N6" s="776"/>
      <c r="O6" s="773"/>
      <c r="P6" s="776"/>
      <c r="Q6" s="773"/>
      <c r="R6" s="773"/>
      <c r="S6" s="773"/>
      <c r="T6" s="228"/>
      <c r="U6" s="228"/>
      <c r="V6" s="228"/>
      <c r="W6" s="228"/>
    </row>
    <row r="7" spans="2:23" ht="36.75" customHeight="1" thickBot="1">
      <c r="B7" s="787"/>
      <c r="C7" s="775"/>
      <c r="D7" s="782"/>
      <c r="E7" s="785"/>
      <c r="F7" s="772"/>
      <c r="G7" s="772"/>
      <c r="H7" s="772"/>
      <c r="I7" s="778"/>
      <c r="J7" s="776"/>
      <c r="K7" s="776"/>
      <c r="L7" s="776"/>
      <c r="M7" s="776"/>
      <c r="N7" s="776"/>
      <c r="O7" s="773"/>
      <c r="P7" s="776"/>
      <c r="Q7" s="773"/>
      <c r="R7" s="773"/>
      <c r="S7" s="773"/>
      <c r="T7" s="228"/>
      <c r="U7" s="228"/>
      <c r="V7" s="228"/>
      <c r="W7" s="228"/>
    </row>
    <row r="8" spans="2:23" ht="36" customHeight="1">
      <c r="B8" s="387" t="s">
        <v>101</v>
      </c>
      <c r="C8" s="388" t="s">
        <v>186</v>
      </c>
      <c r="D8" s="673">
        <v>11856938</v>
      </c>
      <c r="E8" s="674">
        <v>10466613</v>
      </c>
      <c r="F8" s="674">
        <v>3458032</v>
      </c>
      <c r="G8" s="674">
        <v>6916065</v>
      </c>
      <c r="H8" s="674">
        <v>9779167</v>
      </c>
      <c r="I8" s="675">
        <v>13122380</v>
      </c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</row>
    <row r="9" spans="2:23" ht="36" customHeight="1">
      <c r="B9" s="381" t="s">
        <v>102</v>
      </c>
      <c r="C9" s="383" t="s">
        <v>187</v>
      </c>
      <c r="D9" s="676">
        <f aca="true" t="shared" si="0" ref="D9:I9">(D8/0.701)</f>
        <v>16914319.543509275</v>
      </c>
      <c r="E9" s="676">
        <f t="shared" si="0"/>
        <v>14930974.322396576</v>
      </c>
      <c r="F9" s="676">
        <f t="shared" si="0"/>
        <v>4932998.573466477</v>
      </c>
      <c r="G9" s="676">
        <f t="shared" si="0"/>
        <v>9865998.573466478</v>
      </c>
      <c r="H9" s="676">
        <f t="shared" si="0"/>
        <v>13950309.557774609</v>
      </c>
      <c r="I9" s="676">
        <f>(I8/0.701)</f>
        <v>18719514.978602</v>
      </c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</row>
    <row r="10" spans="2:23" ht="36" customHeight="1">
      <c r="B10" s="381" t="s">
        <v>103</v>
      </c>
      <c r="C10" s="383" t="s">
        <v>188</v>
      </c>
      <c r="D10" s="453">
        <v>19941984</v>
      </c>
      <c r="E10" s="229">
        <v>17595514</v>
      </c>
      <c r="F10" s="229">
        <v>5816007</v>
      </c>
      <c r="G10" s="229">
        <v>11632014</v>
      </c>
      <c r="H10" s="229">
        <v>16447417</v>
      </c>
      <c r="I10" s="435">
        <v>22070382</v>
      </c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</row>
    <row r="11" spans="2:23" ht="36" customHeight="1">
      <c r="B11" s="381" t="s">
        <v>104</v>
      </c>
      <c r="C11" s="633" t="s">
        <v>189</v>
      </c>
      <c r="D11" s="453">
        <v>31</v>
      </c>
      <c r="E11" s="453">
        <v>31</v>
      </c>
      <c r="F11" s="453">
        <v>31</v>
      </c>
      <c r="G11" s="453">
        <v>31</v>
      </c>
      <c r="H11" s="229">
        <v>23</v>
      </c>
      <c r="I11" s="435">
        <v>23</v>
      </c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</row>
    <row r="12" spans="2:23" ht="36" customHeight="1">
      <c r="B12" s="381" t="s">
        <v>190</v>
      </c>
      <c r="C12" s="634" t="s">
        <v>191</v>
      </c>
      <c r="D12" s="453">
        <v>21</v>
      </c>
      <c r="E12" s="453">
        <v>21</v>
      </c>
      <c r="F12" s="453">
        <v>21</v>
      </c>
      <c r="G12" s="453">
        <v>21</v>
      </c>
      <c r="H12" s="453">
        <v>21</v>
      </c>
      <c r="I12" s="453">
        <v>21</v>
      </c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</row>
    <row r="13" spans="2:23" ht="36" customHeight="1">
      <c r="B13" s="381" t="s">
        <v>192</v>
      </c>
      <c r="C13" s="634" t="s">
        <v>193</v>
      </c>
      <c r="D13" s="453">
        <v>10</v>
      </c>
      <c r="E13" s="453">
        <v>10</v>
      </c>
      <c r="F13" s="453">
        <v>10</v>
      </c>
      <c r="G13" s="453">
        <v>10</v>
      </c>
      <c r="H13" s="229">
        <v>2</v>
      </c>
      <c r="I13" s="435">
        <v>2</v>
      </c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</row>
    <row r="14" spans="2:23" ht="36" customHeight="1">
      <c r="B14" s="381" t="s">
        <v>92</v>
      </c>
      <c r="C14" s="384" t="s">
        <v>65</v>
      </c>
      <c r="D14" s="453">
        <v>2903953</v>
      </c>
      <c r="E14" s="229">
        <v>2905000</v>
      </c>
      <c r="F14" s="229">
        <v>189876</v>
      </c>
      <c r="G14" s="229">
        <v>379752</v>
      </c>
      <c r="H14" s="229">
        <v>569628</v>
      </c>
      <c r="I14" s="435">
        <v>719504</v>
      </c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</row>
    <row r="15" spans="2:23" ht="36" customHeight="1">
      <c r="B15" s="381" t="s">
        <v>93</v>
      </c>
      <c r="C15" s="635" t="s">
        <v>562</v>
      </c>
      <c r="D15" s="453">
        <v>11</v>
      </c>
      <c r="E15" s="229">
        <v>11</v>
      </c>
      <c r="F15" s="229">
        <v>4</v>
      </c>
      <c r="G15" s="229">
        <v>4</v>
      </c>
      <c r="H15" s="229">
        <v>4</v>
      </c>
      <c r="I15" s="435">
        <v>4</v>
      </c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</row>
    <row r="16" spans="2:23" ht="36" customHeight="1">
      <c r="B16" s="381" t="s">
        <v>94</v>
      </c>
      <c r="C16" s="384" t="s">
        <v>66</v>
      </c>
      <c r="D16" s="453"/>
      <c r="E16" s="229"/>
      <c r="F16" s="229"/>
      <c r="G16" s="229"/>
      <c r="H16" s="229"/>
      <c r="I16" s="435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</row>
    <row r="17" spans="2:23" ht="36" customHeight="1">
      <c r="B17" s="381" t="s">
        <v>194</v>
      </c>
      <c r="C17" s="635" t="s">
        <v>578</v>
      </c>
      <c r="D17" s="453"/>
      <c r="E17" s="229"/>
      <c r="F17" s="229"/>
      <c r="G17" s="229"/>
      <c r="H17" s="229"/>
      <c r="I17" s="435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</row>
    <row r="18" spans="2:23" ht="36" customHeight="1">
      <c r="B18" s="381" t="s">
        <v>95</v>
      </c>
      <c r="C18" s="383" t="s">
        <v>67</v>
      </c>
      <c r="D18" s="453">
        <v>259925</v>
      </c>
      <c r="E18" s="229">
        <v>256042</v>
      </c>
      <c r="F18" s="229"/>
      <c r="G18" s="229"/>
      <c r="H18" s="229"/>
      <c r="I18" s="435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</row>
    <row r="19" spans="2:23" ht="36" customHeight="1">
      <c r="B19" s="381" t="s">
        <v>96</v>
      </c>
      <c r="C19" s="636" t="s">
        <v>561</v>
      </c>
      <c r="D19" s="453">
        <v>1</v>
      </c>
      <c r="E19" s="229">
        <v>1</v>
      </c>
      <c r="F19" s="229"/>
      <c r="G19" s="229"/>
      <c r="H19" s="229"/>
      <c r="I19" s="435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</row>
    <row r="20" spans="2:23" ht="36" customHeight="1">
      <c r="B20" s="381" t="s">
        <v>97</v>
      </c>
      <c r="C20" s="383" t="s">
        <v>68</v>
      </c>
      <c r="D20" s="453"/>
      <c r="E20" s="229"/>
      <c r="F20" s="229"/>
      <c r="G20" s="229"/>
      <c r="H20" s="229"/>
      <c r="I20" s="435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</row>
    <row r="21" spans="2:23" ht="36" customHeight="1">
      <c r="B21" s="381" t="s">
        <v>98</v>
      </c>
      <c r="C21" s="635" t="s">
        <v>577</v>
      </c>
      <c r="D21" s="453"/>
      <c r="E21" s="229"/>
      <c r="F21" s="229"/>
      <c r="G21" s="229"/>
      <c r="H21" s="229"/>
      <c r="I21" s="435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</row>
    <row r="22" spans="2:23" ht="36" customHeight="1">
      <c r="B22" s="381" t="s">
        <v>160</v>
      </c>
      <c r="C22" s="383" t="s">
        <v>110</v>
      </c>
      <c r="D22" s="453"/>
      <c r="E22" s="229"/>
      <c r="F22" s="229"/>
      <c r="G22" s="229"/>
      <c r="H22" s="229"/>
      <c r="I22" s="435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</row>
    <row r="23" spans="2:23" ht="36" customHeight="1">
      <c r="B23" s="381" t="s">
        <v>46</v>
      </c>
      <c r="C23" s="633" t="s">
        <v>581</v>
      </c>
      <c r="D23" s="453"/>
      <c r="E23" s="229"/>
      <c r="F23" s="229"/>
      <c r="G23" s="229"/>
      <c r="H23" s="229"/>
      <c r="I23" s="435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</row>
    <row r="24" spans="2:23" ht="36" customHeight="1">
      <c r="B24" s="381" t="s">
        <v>162</v>
      </c>
      <c r="C24" s="383" t="s">
        <v>732</v>
      </c>
      <c r="D24" s="453">
        <v>190000</v>
      </c>
      <c r="E24" s="229">
        <v>150000</v>
      </c>
      <c r="F24" s="229">
        <v>54510</v>
      </c>
      <c r="G24" s="229">
        <v>109020</v>
      </c>
      <c r="H24" s="229">
        <v>152628</v>
      </c>
      <c r="I24" s="435">
        <v>218040</v>
      </c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</row>
    <row r="25" spans="2:23" ht="36" customHeight="1">
      <c r="B25" s="381" t="s">
        <v>195</v>
      </c>
      <c r="C25" s="633" t="s">
        <v>731</v>
      </c>
      <c r="D25" s="453">
        <v>3</v>
      </c>
      <c r="E25" s="229">
        <v>3</v>
      </c>
      <c r="F25" s="229">
        <v>3</v>
      </c>
      <c r="G25" s="229">
        <v>3</v>
      </c>
      <c r="H25" s="229">
        <v>3</v>
      </c>
      <c r="I25" s="435">
        <v>3</v>
      </c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</row>
    <row r="26" spans="2:23" ht="36" customHeight="1">
      <c r="B26" s="381" t="s">
        <v>196</v>
      </c>
      <c r="C26" s="383" t="s">
        <v>526</v>
      </c>
      <c r="D26" s="453"/>
      <c r="E26" s="229"/>
      <c r="F26" s="229"/>
      <c r="G26" s="229"/>
      <c r="H26" s="229"/>
      <c r="I26" s="435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</row>
    <row r="27" spans="2:23" ht="36" customHeight="1">
      <c r="B27" s="381" t="s">
        <v>197</v>
      </c>
      <c r="C27" s="633" t="s">
        <v>580</v>
      </c>
      <c r="D27" s="453"/>
      <c r="E27" s="229"/>
      <c r="F27" s="229"/>
      <c r="G27" s="229"/>
      <c r="H27" s="229"/>
      <c r="I27" s="435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</row>
    <row r="28" spans="2:23" ht="36" customHeight="1">
      <c r="B28" s="381" t="s">
        <v>198</v>
      </c>
      <c r="C28" s="383" t="s">
        <v>69</v>
      </c>
      <c r="D28" s="453">
        <v>300000</v>
      </c>
      <c r="E28" s="229">
        <v>265700</v>
      </c>
      <c r="F28" s="229">
        <v>75000</v>
      </c>
      <c r="G28" s="229">
        <v>150000</v>
      </c>
      <c r="H28" s="229">
        <v>225000</v>
      </c>
      <c r="I28" s="435">
        <v>300000</v>
      </c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</row>
    <row r="29" spans="2:23" ht="36" customHeight="1">
      <c r="B29" s="381" t="s">
        <v>199</v>
      </c>
      <c r="C29" s="383" t="s">
        <v>49</v>
      </c>
      <c r="D29" s="453"/>
      <c r="E29" s="229"/>
      <c r="F29" s="229"/>
      <c r="G29" s="229"/>
      <c r="H29" s="229"/>
      <c r="I29" s="435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</row>
    <row r="30" spans="2:23" ht="36" customHeight="1">
      <c r="B30" s="381" t="s">
        <v>164</v>
      </c>
      <c r="C30" s="385" t="s">
        <v>50</v>
      </c>
      <c r="D30" s="453">
        <v>82000</v>
      </c>
      <c r="E30" s="229">
        <v>49537</v>
      </c>
      <c r="F30" s="229">
        <v>12500</v>
      </c>
      <c r="G30" s="229">
        <v>25000</v>
      </c>
      <c r="H30" s="229">
        <v>37500</v>
      </c>
      <c r="I30" s="435">
        <v>50000</v>
      </c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</row>
    <row r="31" spans="2:23" ht="36" customHeight="1">
      <c r="B31" s="381" t="s">
        <v>165</v>
      </c>
      <c r="C31" s="383" t="s">
        <v>70</v>
      </c>
      <c r="D31" s="453">
        <v>520000</v>
      </c>
      <c r="E31" s="229">
        <v>387446</v>
      </c>
      <c r="F31" s="229">
        <v>140000</v>
      </c>
      <c r="G31" s="229">
        <v>140000</v>
      </c>
      <c r="H31" s="229">
        <v>280000</v>
      </c>
      <c r="I31" s="435">
        <v>280000</v>
      </c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</row>
    <row r="32" spans="2:23" ht="36" customHeight="1">
      <c r="B32" s="381" t="s">
        <v>525</v>
      </c>
      <c r="C32" s="383" t="s">
        <v>72</v>
      </c>
      <c r="D32" s="453"/>
      <c r="E32" s="229"/>
      <c r="F32" s="229"/>
      <c r="G32" s="229"/>
      <c r="H32" s="229"/>
      <c r="I32" s="435">
        <v>110000</v>
      </c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</row>
    <row r="33" spans="2:23" ht="36" customHeight="1">
      <c r="B33" s="381" t="s">
        <v>47</v>
      </c>
      <c r="C33" s="633" t="s">
        <v>71</v>
      </c>
      <c r="D33" s="453"/>
      <c r="E33" s="229"/>
      <c r="F33" s="229"/>
      <c r="G33" s="229"/>
      <c r="H33" s="229"/>
      <c r="I33" s="435">
        <v>1</v>
      </c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</row>
    <row r="34" spans="2:23" ht="36" customHeight="1">
      <c r="B34" s="381" t="s">
        <v>200</v>
      </c>
      <c r="C34" s="383" t="s">
        <v>73</v>
      </c>
      <c r="D34" s="453"/>
      <c r="E34" s="229"/>
      <c r="F34" s="229"/>
      <c r="G34" s="229"/>
      <c r="H34" s="229"/>
      <c r="I34" s="435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</row>
    <row r="35" spans="2:23" ht="36" customHeight="1">
      <c r="B35" s="381" t="s">
        <v>201</v>
      </c>
      <c r="C35" s="383" t="s">
        <v>74</v>
      </c>
      <c r="D35" s="453">
        <v>100000</v>
      </c>
      <c r="E35" s="229"/>
      <c r="F35" s="229">
        <v>25000</v>
      </c>
      <c r="G35" s="229">
        <v>50000</v>
      </c>
      <c r="H35" s="229">
        <v>75000</v>
      </c>
      <c r="I35" s="435">
        <v>100000</v>
      </c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</row>
    <row r="36" spans="2:23" ht="36" customHeight="1">
      <c r="B36" s="381" t="s">
        <v>166</v>
      </c>
      <c r="C36" s="383" t="s">
        <v>75</v>
      </c>
      <c r="D36" s="453">
        <v>132000</v>
      </c>
      <c r="E36" s="229">
        <v>99000</v>
      </c>
      <c r="F36" s="229"/>
      <c r="G36" s="229"/>
      <c r="H36" s="229"/>
      <c r="I36" s="435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</row>
    <row r="37" spans="2:23" ht="36" customHeight="1" thickBot="1">
      <c r="B37" s="382" t="s">
        <v>202</v>
      </c>
      <c r="C37" s="386" t="s">
        <v>76</v>
      </c>
      <c r="D37" s="545">
        <v>30000</v>
      </c>
      <c r="E37" s="546">
        <v>30000</v>
      </c>
      <c r="F37" s="546"/>
      <c r="G37" s="546"/>
      <c r="H37" s="546"/>
      <c r="I37" s="547">
        <v>30000</v>
      </c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</row>
    <row r="38" spans="2:23" ht="30" customHeight="1">
      <c r="B38" s="227"/>
      <c r="C38" s="631" t="s">
        <v>846</v>
      </c>
      <c r="D38" s="632">
        <f aca="true" t="shared" si="1" ref="D38:I38">(D10+D14+D16+D18+D20+D22+D24+D26+D28+D29+D30+D31+D32+D34+D35+D36+D37)</f>
        <v>24459862</v>
      </c>
      <c r="E38" s="632">
        <f t="shared" si="1"/>
        <v>21738239</v>
      </c>
      <c r="F38" s="632">
        <f t="shared" si="1"/>
        <v>6312893</v>
      </c>
      <c r="G38" s="632">
        <f t="shared" si="1"/>
        <v>12485786</v>
      </c>
      <c r="H38" s="632">
        <f t="shared" si="1"/>
        <v>17787173</v>
      </c>
      <c r="I38" s="632">
        <f t="shared" si="1"/>
        <v>23877926</v>
      </c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</row>
    <row r="39" spans="2:23" ht="19.5" customHeight="1">
      <c r="B39" s="227"/>
      <c r="C39" s="780" t="s">
        <v>582</v>
      </c>
      <c r="D39" s="780"/>
      <c r="E39" s="232"/>
      <c r="F39" s="227"/>
      <c r="G39" s="227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</row>
    <row r="40" spans="2:23" ht="18.75" customHeight="1">
      <c r="B40" s="227"/>
      <c r="C40" s="779" t="s">
        <v>579</v>
      </c>
      <c r="D40" s="779"/>
      <c r="E40" s="779"/>
      <c r="F40" s="230"/>
      <c r="G40" s="230"/>
      <c r="H40" s="230"/>
      <c r="I40" s="230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</row>
    <row r="41" spans="2:23" ht="15.75">
      <c r="B41" s="227"/>
      <c r="C41" s="230"/>
      <c r="D41" s="230"/>
      <c r="E41" s="230"/>
      <c r="F41" s="230"/>
      <c r="G41" s="230"/>
      <c r="H41" s="230"/>
      <c r="I41" s="230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</row>
    <row r="42" spans="3:23" ht="24" customHeight="1">
      <c r="C42" s="231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</row>
    <row r="43" spans="2:23" ht="15.75">
      <c r="B43" s="227"/>
      <c r="C43" s="230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</row>
    <row r="44" spans="2:23" ht="15.75">
      <c r="B44" s="227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</row>
    <row r="45" spans="2:23" ht="15.75">
      <c r="B45" s="227"/>
      <c r="C45" s="228"/>
      <c r="D45" s="230"/>
      <c r="E45" s="230"/>
      <c r="F45" s="230"/>
      <c r="G45" s="230"/>
      <c r="H45" s="230"/>
      <c r="I45" s="230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</row>
    <row r="46" spans="2:23" ht="15.75">
      <c r="B46" s="227"/>
      <c r="C46" s="228"/>
      <c r="D46" s="230"/>
      <c r="E46" s="230"/>
      <c r="F46" s="230"/>
      <c r="G46" s="230"/>
      <c r="H46" s="230"/>
      <c r="I46" s="230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</row>
    <row r="47" spans="2:23" ht="15.75">
      <c r="B47" s="227"/>
      <c r="C47" s="230"/>
      <c r="D47" s="230"/>
      <c r="E47" s="230"/>
      <c r="F47" s="230"/>
      <c r="G47" s="230"/>
      <c r="H47" s="230"/>
      <c r="I47" s="230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</row>
    <row r="48" spans="2:23" ht="15.75">
      <c r="B48" s="227"/>
      <c r="C48" s="230"/>
      <c r="D48" s="230"/>
      <c r="E48" s="230"/>
      <c r="F48" s="230"/>
      <c r="G48" s="230"/>
      <c r="H48" s="230"/>
      <c r="I48" s="230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</row>
    <row r="49" spans="2:23" ht="15.75">
      <c r="B49" s="227"/>
      <c r="C49" s="230"/>
      <c r="D49" s="230"/>
      <c r="E49" s="230"/>
      <c r="F49" s="230"/>
      <c r="G49" s="230"/>
      <c r="H49" s="230"/>
      <c r="I49" s="230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</row>
    <row r="50" spans="2:15" ht="15.75">
      <c r="B50" s="227"/>
      <c r="C50" s="230"/>
      <c r="D50" s="230"/>
      <c r="E50" s="230"/>
      <c r="F50" s="230"/>
      <c r="G50" s="230"/>
      <c r="H50" s="230"/>
      <c r="I50" s="230"/>
      <c r="J50" s="228"/>
      <c r="K50" s="228"/>
      <c r="L50" s="228"/>
      <c r="M50" s="228"/>
      <c r="N50" s="228"/>
      <c r="O50" s="228"/>
    </row>
    <row r="51" spans="2:15" ht="15.75">
      <c r="B51" s="227"/>
      <c r="C51" s="230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</row>
    <row r="52" spans="2:15" ht="15.75">
      <c r="B52" s="227"/>
      <c r="C52" s="230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</row>
    <row r="53" spans="2:15" ht="15.75">
      <c r="B53" s="227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</row>
    <row r="54" spans="2:15" ht="15.75">
      <c r="B54" s="227"/>
      <c r="C54" s="228"/>
      <c r="D54" s="230"/>
      <c r="E54" s="230"/>
      <c r="F54" s="230"/>
      <c r="G54" s="230"/>
      <c r="H54" s="230"/>
      <c r="I54" s="230"/>
      <c r="J54" s="228"/>
      <c r="K54" s="228"/>
      <c r="L54" s="228"/>
      <c r="M54" s="228"/>
      <c r="N54" s="228"/>
      <c r="O54" s="228"/>
    </row>
    <row r="55" spans="2:15" ht="15.75">
      <c r="B55" s="227"/>
      <c r="C55" s="228"/>
      <c r="D55" s="230"/>
      <c r="E55" s="230"/>
      <c r="F55" s="230"/>
      <c r="G55" s="230"/>
      <c r="H55" s="230"/>
      <c r="I55" s="230"/>
      <c r="J55" s="228"/>
      <c r="K55" s="228"/>
      <c r="L55" s="228"/>
      <c r="M55" s="228"/>
      <c r="N55" s="228"/>
      <c r="O55" s="228"/>
    </row>
    <row r="56" spans="2:15" ht="15.75">
      <c r="B56" s="227"/>
      <c r="C56" s="230"/>
      <c r="D56" s="230"/>
      <c r="E56" s="230"/>
      <c r="F56" s="230"/>
      <c r="G56" s="230"/>
      <c r="H56" s="230"/>
      <c r="I56" s="230"/>
      <c r="J56" s="228"/>
      <c r="K56" s="228"/>
      <c r="L56" s="228"/>
      <c r="M56" s="228"/>
      <c r="N56" s="228"/>
      <c r="O56" s="228"/>
    </row>
    <row r="57" spans="2:15" ht="15.75">
      <c r="B57" s="227"/>
      <c r="C57" s="230"/>
      <c r="D57" s="230"/>
      <c r="E57" s="230"/>
      <c r="F57" s="230"/>
      <c r="G57" s="230"/>
      <c r="H57" s="230"/>
      <c r="I57" s="230"/>
      <c r="J57" s="228"/>
      <c r="K57" s="228"/>
      <c r="L57" s="228"/>
      <c r="M57" s="228"/>
      <c r="N57" s="228"/>
      <c r="O57" s="228"/>
    </row>
    <row r="58" spans="2:15" ht="15.75">
      <c r="B58" s="227"/>
      <c r="C58" s="230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</row>
    <row r="59" spans="2:15" ht="15.75">
      <c r="B59" s="227"/>
      <c r="C59" s="230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</row>
    <row r="60" spans="2:15" ht="15.75">
      <c r="B60" s="228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</row>
    <row r="61" spans="2:15" ht="15.75"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</row>
    <row r="62" spans="2:15" ht="15.75"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</row>
    <row r="63" spans="2:15" ht="15.75"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</row>
    <row r="64" spans="2:15" ht="15.75"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</row>
    <row r="65" spans="2:15" ht="15.75"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</row>
    <row r="66" spans="2:15" ht="15.75"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</row>
    <row r="67" spans="2:15" ht="15.75"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</row>
    <row r="68" spans="2:15" ht="15.75"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</row>
    <row r="69" spans="2:15" ht="15.75">
      <c r="B69" s="228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</row>
    <row r="70" spans="2:15" ht="15.75">
      <c r="B70" s="228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</row>
    <row r="71" spans="2:15" ht="15.75"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</row>
    <row r="72" spans="2:15" ht="15.75"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</row>
    <row r="73" spans="2:15" ht="15.75">
      <c r="B73" s="228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</row>
    <row r="74" spans="2:15" ht="15.75"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</row>
    <row r="75" spans="2:15" ht="15.75">
      <c r="B75" s="228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</row>
    <row r="76" spans="2:15" ht="15.75"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</row>
    <row r="77" spans="2:15" ht="15.75"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</row>
    <row r="78" spans="2:15" ht="15.75"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</row>
    <row r="79" spans="2:15" ht="15.75"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</row>
    <row r="80" spans="2:15" ht="15.75">
      <c r="B80" s="228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</row>
    <row r="81" spans="2:15" ht="15.75"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</row>
    <row r="82" spans="2:15" ht="15.75">
      <c r="B82" s="228"/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</row>
    <row r="83" spans="2:15" ht="15.75">
      <c r="B83" s="228"/>
      <c r="C83" s="228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</row>
    <row r="84" spans="2:15" ht="15.75">
      <c r="B84" s="228"/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</row>
    <row r="85" spans="2:15" ht="15.75">
      <c r="B85" s="228"/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8"/>
      <c r="O85" s="228"/>
    </row>
    <row r="86" spans="2:15" ht="15.75">
      <c r="B86" s="228"/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</row>
    <row r="87" spans="2:15" ht="15.75">
      <c r="B87" s="228"/>
      <c r="C87" s="228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</row>
    <row r="88" spans="2:15" ht="15.75">
      <c r="B88" s="228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</row>
    <row r="89" spans="2:15" ht="15.75">
      <c r="B89" s="228"/>
      <c r="C89" s="228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</row>
    <row r="90" spans="2:15" ht="15.75"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</row>
    <row r="91" spans="2:15" ht="15.75"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</row>
    <row r="92" spans="2:15" ht="15.75"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</row>
    <row r="93" spans="2:15" ht="15.75">
      <c r="B93" s="228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</row>
    <row r="94" spans="2:15" ht="15.75">
      <c r="B94" s="228"/>
      <c r="C94" s="228"/>
      <c r="J94" s="228"/>
      <c r="K94" s="228"/>
      <c r="L94" s="228"/>
      <c r="M94" s="228"/>
      <c r="N94" s="228"/>
      <c r="O94" s="228"/>
    </row>
    <row r="95" spans="2:15" ht="15.75">
      <c r="B95" s="228"/>
      <c r="C95" s="228"/>
      <c r="J95" s="228"/>
      <c r="K95" s="228"/>
      <c r="L95" s="228"/>
      <c r="M95" s="228"/>
      <c r="N95" s="228"/>
      <c r="O95" s="228"/>
    </row>
  </sheetData>
  <sheetProtection/>
  <mergeCells count="21">
    <mergeCell ref="B4:I4"/>
    <mergeCell ref="F6:F7"/>
    <mergeCell ref="E6:E7"/>
    <mergeCell ref="N6:N7"/>
    <mergeCell ref="B6:B7"/>
    <mergeCell ref="S6:S7"/>
    <mergeCell ref="H6:H7"/>
    <mergeCell ref="I6:I7"/>
    <mergeCell ref="J6:J7"/>
    <mergeCell ref="K6:K7"/>
    <mergeCell ref="C40:E40"/>
    <mergeCell ref="C39:D39"/>
    <mergeCell ref="P6:P7"/>
    <mergeCell ref="D6:D7"/>
    <mergeCell ref="Q6:Q7"/>
    <mergeCell ref="G6:G7"/>
    <mergeCell ref="R6:R7"/>
    <mergeCell ref="C6:C7"/>
    <mergeCell ref="O6:O7"/>
    <mergeCell ref="L6:L7"/>
    <mergeCell ref="M6:M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8" scale="67" r:id="rId1"/>
  <colBreaks count="1" manualBreakCount="1">
    <brk id="11" max="65535" man="1"/>
  </colBreaks>
  <ignoredErrors>
    <ignoredError sqref="B8:B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User</cp:lastModifiedBy>
  <cp:lastPrinted>2017-12-08T06:41:55Z</cp:lastPrinted>
  <dcterms:created xsi:type="dcterms:W3CDTF">2013-03-07T07:52:21Z</dcterms:created>
  <dcterms:modified xsi:type="dcterms:W3CDTF">2018-10-03T12:40:51Z</dcterms:modified>
  <cp:category/>
  <cp:version/>
  <cp:contentType/>
  <cp:contentStatus/>
</cp:coreProperties>
</file>